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defaultThemeVersion="124226"/>
  <mc:AlternateContent xmlns:mc="http://schemas.openxmlformats.org/markup-compatibility/2006">
    <mc:Choice Requires="x15">
      <x15ac:absPath xmlns:x15ac="http://schemas.microsoft.com/office/spreadsheetml/2010/11/ac" url="C:\Users\JKP\Downloads\"/>
    </mc:Choice>
  </mc:AlternateContent>
  <xr:revisionPtr revIDLastSave="0" documentId="13_ncr:1_{16ECF1DC-807C-4C00-AAAF-23C25E115715}" xr6:coauthVersionLast="47" xr6:coauthVersionMax="47" xr10:uidLastSave="{00000000-0000-0000-0000-000000000000}"/>
  <bookViews>
    <workbookView xWindow="-120" yWindow="-120" windowWidth="29040" windowHeight="15720" xr2:uid="{00000000-000D-0000-FFFF-FFFF00000000}"/>
  </bookViews>
  <sheets>
    <sheet name="Без повећања према Општини" sheetId="1" r:id="rId1"/>
    <sheet name="prevoz" sheetId="2" r:id="rId2"/>
    <sheet name="Са повећањем према Општини" sheetId="3" r:id="rId3"/>
    <sheet name="Sheet1"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92" i="1" l="1"/>
  <c r="I93" i="1"/>
  <c r="I94" i="1"/>
  <c r="I95" i="1"/>
  <c r="I96" i="1"/>
  <c r="I97" i="1"/>
  <c r="I98" i="1"/>
  <c r="I99" i="1"/>
  <c r="I100" i="1"/>
  <c r="I101" i="1"/>
  <c r="I102" i="1"/>
  <c r="I104" i="1"/>
  <c r="I105" i="1"/>
  <c r="I106" i="1"/>
  <c r="I107" i="1"/>
  <c r="I108" i="1"/>
  <c r="I109" i="1"/>
  <c r="I91" i="1"/>
  <c r="H92" i="1"/>
  <c r="H93" i="1"/>
  <c r="H94" i="1"/>
  <c r="H95" i="1"/>
  <c r="H96" i="1"/>
  <c r="H97" i="1"/>
  <c r="H98" i="1"/>
  <c r="H99" i="1"/>
  <c r="H100" i="1"/>
  <c r="H101" i="1"/>
  <c r="H102" i="1"/>
  <c r="H104" i="1"/>
  <c r="H105" i="1"/>
  <c r="H106" i="1"/>
  <c r="H107" i="1"/>
  <c r="H108" i="1"/>
  <c r="H109" i="1"/>
  <c r="H91" i="1"/>
  <c r="H88" i="1"/>
  <c r="I88" i="1" s="1"/>
  <c r="I86" i="1"/>
  <c r="H83" i="1"/>
  <c r="I83" i="1" s="1"/>
  <c r="H84" i="1"/>
  <c r="I84" i="1" s="1"/>
  <c r="H85" i="1"/>
  <c r="I85" i="1" s="1"/>
  <c r="H86" i="1"/>
  <c r="H82" i="1"/>
  <c r="I82" i="1" s="1"/>
  <c r="H61" i="1" l="1"/>
  <c r="I61" i="1" s="1"/>
  <c r="F61" i="1"/>
  <c r="H58" i="1" l="1"/>
  <c r="I58" i="1" s="1"/>
  <c r="F58" i="1"/>
  <c r="H57" i="1"/>
  <c r="I57" i="1" s="1"/>
  <c r="F57" i="1"/>
  <c r="H56" i="1"/>
  <c r="I56" i="1" s="1"/>
  <c r="F56" i="1"/>
  <c r="H55" i="1"/>
  <c r="I55" i="1" s="1"/>
  <c r="F55" i="1"/>
  <c r="H54" i="1"/>
  <c r="I54" i="1" s="1"/>
  <c r="F54" i="1"/>
  <c r="H53" i="1"/>
  <c r="I53" i="1" s="1"/>
  <c r="H52" i="1"/>
  <c r="I52" i="1" s="1"/>
  <c r="H51" i="1"/>
  <c r="I51" i="1" s="1"/>
  <c r="H50" i="1"/>
  <c r="I50" i="1" s="1"/>
  <c r="H49" i="1"/>
  <c r="I49" i="1" s="1"/>
  <c r="H48" i="1"/>
  <c r="I48" i="1" s="1"/>
  <c r="H47" i="1"/>
  <c r="I47" i="1" s="1"/>
  <c r="H46" i="1"/>
  <c r="I46" i="1" s="1"/>
  <c r="H45" i="1"/>
  <c r="I45" i="1" s="1"/>
  <c r="H44" i="1"/>
  <c r="I44" i="1" s="1"/>
  <c r="F44" i="1"/>
  <c r="H43" i="1"/>
  <c r="I43" i="1" s="1"/>
  <c r="F43" i="1"/>
  <c r="H27" i="1"/>
  <c r="I27" i="1" s="1"/>
  <c r="H28" i="1"/>
  <c r="I28" i="1" s="1"/>
  <c r="H29" i="1"/>
  <c r="I29" i="1" s="1"/>
  <c r="H30" i="1"/>
  <c r="I30" i="1" s="1"/>
  <c r="H31" i="1"/>
  <c r="I31" i="1" s="1"/>
  <c r="H32" i="1"/>
  <c r="I32" i="1" s="1"/>
  <c r="H33" i="1"/>
  <c r="I33" i="1" s="1"/>
  <c r="H34" i="1"/>
  <c r="I34" i="1" s="1"/>
  <c r="H35" i="1"/>
  <c r="I35" i="1" s="1"/>
  <c r="H36" i="1"/>
  <c r="I36" i="1" s="1"/>
  <c r="H37" i="1"/>
  <c r="I37" i="1" s="1"/>
  <c r="H38" i="1"/>
  <c r="I38" i="1" s="1"/>
  <c r="H39" i="1"/>
  <c r="I39" i="1" s="1"/>
  <c r="H40" i="1"/>
  <c r="I40" i="1" s="1"/>
  <c r="H41" i="1"/>
  <c r="I41" i="1" s="1"/>
  <c r="H26" i="1"/>
  <c r="I26" i="1" s="1"/>
  <c r="H11" i="1"/>
  <c r="I11" i="1" s="1"/>
  <c r="H12" i="1"/>
  <c r="I12" i="1" s="1"/>
  <c r="H13" i="1"/>
  <c r="I13" i="1" s="1"/>
  <c r="H14" i="1"/>
  <c r="I14" i="1" s="1"/>
  <c r="H15" i="1"/>
  <c r="I15" i="1" s="1"/>
  <c r="H10" i="1"/>
  <c r="I10" i="1" s="1"/>
  <c r="H22" i="1"/>
  <c r="I22" i="1" s="1"/>
  <c r="F22" i="1"/>
  <c r="H21" i="1"/>
  <c r="I21" i="1" s="1"/>
  <c r="F21" i="1"/>
  <c r="H20" i="1"/>
  <c r="I20" i="1" s="1"/>
  <c r="F20" i="1"/>
  <c r="H19" i="1"/>
  <c r="I19" i="1" s="1"/>
  <c r="F19" i="1"/>
  <c r="H237" i="1"/>
  <c r="I237" i="1" s="1"/>
  <c r="H298" i="1"/>
  <c r="H299" i="1"/>
  <c r="H300" i="1"/>
  <c r="H302" i="1"/>
  <c r="H303" i="1"/>
  <c r="H304" i="1"/>
  <c r="H305" i="1"/>
  <c r="H306" i="1"/>
  <c r="H308" i="1"/>
  <c r="H309" i="1"/>
  <c r="H310" i="1"/>
  <c r="H311" i="1"/>
  <c r="H312" i="1"/>
  <c r="H313" i="1"/>
  <c r="H314" i="1"/>
  <c r="H315" i="1"/>
  <c r="H316" i="1"/>
  <c r="H317" i="1"/>
  <c r="H318" i="1"/>
  <c r="H319" i="1"/>
  <c r="H320" i="1"/>
  <c r="I320" i="1" s="1"/>
  <c r="H321" i="1"/>
  <c r="H322" i="1"/>
  <c r="H323" i="1"/>
  <c r="H324" i="1"/>
  <c r="H325" i="1"/>
  <c r="H326" i="1"/>
  <c r="H327" i="1"/>
  <c r="H297" i="1"/>
  <c r="H249" i="1"/>
  <c r="I249" i="1" s="1"/>
  <c r="H206" i="1"/>
  <c r="I206" i="1" s="1"/>
  <c r="H205" i="1"/>
  <c r="I205" i="1" s="1"/>
  <c r="H204" i="1"/>
  <c r="I204" i="1" s="1"/>
  <c r="H189" i="1"/>
  <c r="H190" i="1"/>
  <c r="H191" i="1"/>
  <c r="H192" i="1"/>
  <c r="H193" i="1"/>
  <c r="H194" i="1"/>
  <c r="H188" i="1"/>
  <c r="H181" i="1"/>
  <c r="I181" i="1" s="1"/>
  <c r="H182" i="1"/>
  <c r="I182" i="1" s="1"/>
  <c r="H183" i="1"/>
  <c r="I183" i="1" s="1"/>
  <c r="H184" i="1"/>
  <c r="I184" i="1" s="1"/>
  <c r="H185" i="1"/>
  <c r="I185" i="1" s="1"/>
  <c r="H186" i="1"/>
  <c r="I186" i="1" s="1"/>
  <c r="H180" i="1"/>
  <c r="H63" i="1"/>
  <c r="I63" i="1" s="1"/>
  <c r="H64" i="1"/>
  <c r="I64" i="1" s="1"/>
  <c r="H67" i="1"/>
  <c r="I67" i="1" s="1"/>
  <c r="H208" i="1"/>
  <c r="I208" i="1" s="1"/>
  <c r="H210" i="1"/>
  <c r="H211" i="1"/>
  <c r="I211" i="1" s="1"/>
  <c r="H203" i="1"/>
  <c r="H146" i="1"/>
  <c r="H145" i="1"/>
  <c r="H144" i="1"/>
  <c r="I144" i="1" s="1"/>
  <c r="H126" i="1"/>
  <c r="I126" i="1" s="1"/>
  <c r="H127" i="1"/>
  <c r="I127" i="1" s="1"/>
  <c r="H128" i="1"/>
  <c r="I128" i="1" s="1"/>
  <c r="H129" i="1"/>
  <c r="I129" i="1" s="1"/>
  <c r="H130" i="1"/>
  <c r="I130" i="1" s="1"/>
  <c r="H132" i="1"/>
  <c r="H133" i="1"/>
  <c r="H134" i="1"/>
  <c r="H135" i="1"/>
  <c r="H125" i="1"/>
  <c r="I125" i="1" s="1"/>
  <c r="E92" i="1"/>
  <c r="F92" i="1" s="1"/>
  <c r="H72" i="1"/>
  <c r="I72" i="1" s="1"/>
  <c r="H75" i="1"/>
  <c r="I75" i="1" s="1"/>
  <c r="H76" i="1"/>
  <c r="I76" i="1" s="1"/>
  <c r="H71" i="1"/>
  <c r="I71" i="1" s="1"/>
  <c r="F72" i="1"/>
  <c r="F71" i="1"/>
  <c r="H79" i="1"/>
  <c r="I79" i="1" s="1"/>
  <c r="J15" i="4"/>
  <c r="H15" i="4"/>
  <c r="H294" i="1"/>
  <c r="I294" i="1" s="1"/>
  <c r="H292" i="1"/>
  <c r="I292" i="1" s="1"/>
  <c r="H290" i="1"/>
  <c r="I290" i="1" s="1"/>
  <c r="H288" i="1"/>
  <c r="I288" i="1" s="1"/>
  <c r="I254" i="1"/>
  <c r="E254" i="1"/>
  <c r="F254" i="1" s="1"/>
  <c r="F10" i="1"/>
  <c r="F11" i="1"/>
  <c r="F12" i="1"/>
  <c r="F13" i="1"/>
  <c r="F14" i="1"/>
  <c r="F15" i="1"/>
  <c r="F26" i="1"/>
  <c r="F27" i="1"/>
  <c r="F37" i="1"/>
  <c r="F38" i="1"/>
  <c r="F39" i="1"/>
  <c r="F40" i="1"/>
  <c r="F41" i="1"/>
  <c r="F63" i="1"/>
  <c r="F64" i="1"/>
  <c r="F67" i="1"/>
  <c r="F79" i="1"/>
  <c r="F83" i="1"/>
  <c r="F84" i="1"/>
  <c r="F85" i="1"/>
  <c r="F86" i="1"/>
  <c r="F87" i="1"/>
  <c r="F88" i="1"/>
  <c r="F89" i="1"/>
  <c r="E91" i="1"/>
  <c r="F91" i="1" s="1"/>
  <c r="F94" i="1"/>
  <c r="F95" i="1"/>
  <c r="F100" i="1"/>
  <c r="F101" i="1"/>
  <c r="F102" i="1"/>
  <c r="F104" i="1"/>
  <c r="F105" i="1"/>
  <c r="F106" i="1"/>
  <c r="F109" i="1"/>
  <c r="F125" i="1"/>
  <c r="F126" i="1"/>
  <c r="F127" i="1"/>
  <c r="F128" i="1"/>
  <c r="F132" i="1"/>
  <c r="F133" i="1"/>
  <c r="F134" i="1"/>
  <c r="F138" i="1"/>
  <c r="F139" i="1"/>
  <c r="F140" i="1"/>
  <c r="F141" i="1"/>
  <c r="F143" i="1"/>
  <c r="F150" i="1"/>
  <c r="F151" i="1"/>
  <c r="F152" i="1"/>
  <c r="F153" i="1"/>
  <c r="F154" i="1"/>
  <c r="F156" i="1"/>
  <c r="F157" i="1"/>
  <c r="F160" i="1"/>
  <c r="F161" i="1"/>
  <c r="F162" i="1"/>
  <c r="F163" i="1"/>
  <c r="F165" i="1"/>
  <c r="F166" i="1"/>
  <c r="F167" i="1"/>
  <c r="F168" i="1"/>
  <c r="F172" i="1"/>
  <c r="F173" i="1"/>
  <c r="F174" i="1"/>
  <c r="F175" i="1"/>
  <c r="F176" i="1"/>
  <c r="F180" i="1"/>
  <c r="F181" i="1"/>
  <c r="F182" i="1"/>
  <c r="F183" i="1"/>
  <c r="F184" i="1"/>
  <c r="F185" i="1"/>
  <c r="F186" i="1"/>
  <c r="F188" i="1"/>
  <c r="F189" i="1"/>
  <c r="F190" i="1"/>
  <c r="F191" i="1"/>
  <c r="F192" i="1"/>
  <c r="F193" i="1"/>
  <c r="F194" i="1"/>
  <c r="F199" i="1"/>
  <c r="F200" i="1"/>
  <c r="F201" i="1"/>
  <c r="F202" i="1"/>
  <c r="F203" i="1"/>
  <c r="F210" i="1"/>
  <c r="F211" i="1"/>
  <c r="F214" i="1"/>
  <c r="F215" i="1"/>
  <c r="F216" i="1"/>
  <c r="F217" i="1"/>
  <c r="F219" i="1"/>
  <c r="F220" i="1"/>
  <c r="F221" i="1"/>
  <c r="F222" i="1"/>
  <c r="F223" i="1"/>
  <c r="F224" i="1"/>
  <c r="F225" i="1"/>
  <c r="F228" i="1"/>
  <c r="F229" i="1"/>
  <c r="F230" i="1"/>
  <c r="F231" i="1"/>
  <c r="F232" i="1"/>
  <c r="F233" i="1"/>
  <c r="F234" i="1"/>
  <c r="F235" i="1"/>
  <c r="F240" i="1"/>
  <c r="F241" i="1"/>
  <c r="F242" i="1"/>
  <c r="F243" i="1"/>
  <c r="F244" i="1"/>
  <c r="F245" i="1"/>
  <c r="F246" i="1"/>
  <c r="F247" i="1"/>
  <c r="F253" i="1"/>
  <c r="F258" i="1"/>
  <c r="F259" i="1"/>
  <c r="F260" i="1"/>
  <c r="F264" i="1"/>
  <c r="F265" i="1"/>
  <c r="F266" i="1"/>
  <c r="F271" i="1"/>
  <c r="F272" i="1"/>
  <c r="F276" i="1"/>
  <c r="F277" i="1"/>
  <c r="F279" i="1"/>
  <c r="F281" i="1"/>
  <c r="F283" i="1"/>
  <c r="F285" i="1"/>
  <c r="F297" i="1"/>
  <c r="F298" i="1"/>
  <c r="F299" i="1"/>
  <c r="F300" i="1"/>
  <c r="F302" i="1"/>
  <c r="F303" i="1"/>
  <c r="F304" i="1"/>
  <c r="F305" i="1"/>
  <c r="F306" i="1"/>
  <c r="F308" i="1"/>
  <c r="F309" i="1"/>
  <c r="F310" i="1"/>
  <c r="F311" i="1"/>
  <c r="F312" i="1"/>
  <c r="F313" i="1"/>
  <c r="F314" i="1"/>
  <c r="F315" i="1"/>
  <c r="F316" i="1"/>
  <c r="F317" i="1"/>
  <c r="F318" i="1"/>
  <c r="F319" i="1"/>
  <c r="F322" i="1"/>
  <c r="F323" i="1"/>
  <c r="F324" i="1"/>
  <c r="F326" i="1"/>
  <c r="F327" i="1"/>
  <c r="E75" i="3"/>
  <c r="I285" i="1" l="1"/>
  <c r="I283" i="1"/>
  <c r="I281" i="1"/>
  <c r="I279" i="1"/>
  <c r="I272" i="1"/>
  <c r="E134" i="3"/>
  <c r="E135" i="3"/>
  <c r="F135" i="3" s="1"/>
  <c r="E136" i="3"/>
  <c r="E137" i="3"/>
  <c r="F137" i="3" s="1"/>
  <c r="E133" i="3"/>
  <c r="F133" i="3" s="1"/>
  <c r="I12" i="3"/>
  <c r="I20" i="3"/>
  <c r="I24" i="3"/>
  <c r="I30" i="3"/>
  <c r="I32" i="3"/>
  <c r="I39" i="3"/>
  <c r="I41" i="3"/>
  <c r="I49" i="3"/>
  <c r="I50" i="3"/>
  <c r="I53" i="3"/>
  <c r="I54" i="3"/>
  <c r="I56" i="3"/>
  <c r="I58" i="3"/>
  <c r="I76" i="3"/>
  <c r="I78" i="3"/>
  <c r="I85" i="3"/>
  <c r="I86" i="3"/>
  <c r="I87" i="3"/>
  <c r="I90" i="3"/>
  <c r="I91" i="3"/>
  <c r="I92" i="3"/>
  <c r="I93" i="3"/>
  <c r="I95" i="3"/>
  <c r="I96" i="3"/>
  <c r="I97" i="3"/>
  <c r="I98" i="3"/>
  <c r="I107" i="3"/>
  <c r="I116" i="3"/>
  <c r="I118" i="3"/>
  <c r="I122" i="3"/>
  <c r="I129" i="3"/>
  <c r="I134" i="3"/>
  <c r="I141" i="3"/>
  <c r="I142" i="3"/>
  <c r="I143" i="3"/>
  <c r="I144" i="3"/>
  <c r="I145" i="3"/>
  <c r="I146" i="3"/>
  <c r="I147" i="3"/>
  <c r="I148" i="3"/>
  <c r="I149" i="3"/>
  <c r="I150" i="3"/>
  <c r="I151" i="3"/>
  <c r="I152" i="3"/>
  <c r="I153" i="3"/>
  <c r="I154" i="3"/>
  <c r="I155" i="3"/>
  <c r="I162" i="3"/>
  <c r="I163" i="3"/>
  <c r="I165" i="3"/>
  <c r="I166" i="3"/>
  <c r="I174" i="3"/>
  <c r="I176" i="3"/>
  <c r="I184" i="3"/>
  <c r="I186" i="3"/>
  <c r="I192" i="3"/>
  <c r="I195" i="3"/>
  <c r="I203" i="3"/>
  <c r="I223" i="3"/>
  <c r="I224" i="3"/>
  <c r="I231" i="3"/>
  <c r="I233" i="3"/>
  <c r="I235" i="3"/>
  <c r="I237" i="3"/>
  <c r="I239" i="3"/>
  <c r="I241" i="3"/>
  <c r="I242" i="3"/>
  <c r="I250" i="3"/>
  <c r="I259" i="3"/>
  <c r="I260" i="3"/>
  <c r="I267" i="3"/>
  <c r="I269" i="3"/>
  <c r="I270" i="3"/>
  <c r="I273" i="3"/>
  <c r="I275" i="3"/>
  <c r="F25" i="3"/>
  <c r="F26" i="3"/>
  <c r="F27" i="3"/>
  <c r="F28" i="3"/>
  <c r="F29" i="3"/>
  <c r="F30" i="3"/>
  <c r="F31" i="3"/>
  <c r="F32" i="3"/>
  <c r="F33" i="3"/>
  <c r="F34" i="3"/>
  <c r="F36" i="3"/>
  <c r="F37" i="3"/>
  <c r="F38" i="3"/>
  <c r="F39" i="3"/>
  <c r="F40" i="3"/>
  <c r="F41" i="3"/>
  <c r="F42" i="3"/>
  <c r="F43" i="3"/>
  <c r="F44" i="3"/>
  <c r="F45" i="3"/>
  <c r="F46" i="3"/>
  <c r="F49" i="3"/>
  <c r="F50" i="3"/>
  <c r="F53" i="3"/>
  <c r="F54" i="3"/>
  <c r="F56" i="3"/>
  <c r="F58" i="3"/>
  <c r="F62" i="3"/>
  <c r="F63" i="3"/>
  <c r="F64" i="3"/>
  <c r="F65" i="3"/>
  <c r="F66" i="3"/>
  <c r="F67" i="3"/>
  <c r="F68" i="3"/>
  <c r="F70" i="3"/>
  <c r="F71" i="3"/>
  <c r="F72" i="3"/>
  <c r="F75" i="3"/>
  <c r="F76" i="3"/>
  <c r="F77" i="3"/>
  <c r="F78" i="3"/>
  <c r="F79" i="3"/>
  <c r="F80" i="3"/>
  <c r="F82" i="3"/>
  <c r="F83" i="3"/>
  <c r="F84" i="3"/>
  <c r="F87" i="3"/>
  <c r="F90" i="3"/>
  <c r="F91" i="3"/>
  <c r="F92" i="3"/>
  <c r="F93" i="3"/>
  <c r="F95" i="3"/>
  <c r="F96" i="3"/>
  <c r="F97" i="3"/>
  <c r="F101" i="3"/>
  <c r="F102" i="3"/>
  <c r="F103" i="3"/>
  <c r="F104" i="3"/>
  <c r="F106" i="3"/>
  <c r="F111" i="3"/>
  <c r="F112" i="3"/>
  <c r="F113" i="3"/>
  <c r="F114" i="3"/>
  <c r="F115" i="3"/>
  <c r="F117" i="3"/>
  <c r="F118" i="3"/>
  <c r="F121" i="3"/>
  <c r="F122" i="3"/>
  <c r="F123" i="3"/>
  <c r="F124" i="3"/>
  <c r="F126" i="3"/>
  <c r="F127" i="3"/>
  <c r="F128" i="3"/>
  <c r="F129" i="3"/>
  <c r="F134" i="3"/>
  <c r="F136" i="3"/>
  <c r="F141" i="3"/>
  <c r="F142" i="3"/>
  <c r="F143" i="3"/>
  <c r="F144" i="3"/>
  <c r="F145" i="3"/>
  <c r="F146" i="3"/>
  <c r="F147" i="3"/>
  <c r="F149" i="3"/>
  <c r="F150" i="3"/>
  <c r="F151" i="3"/>
  <c r="F152" i="3"/>
  <c r="F153" i="3"/>
  <c r="F154" i="3"/>
  <c r="F155" i="3"/>
  <c r="F159" i="3"/>
  <c r="F160" i="3"/>
  <c r="F161" i="3"/>
  <c r="F162" i="3"/>
  <c r="F163" i="3"/>
  <c r="F165" i="3"/>
  <c r="F166" i="3"/>
  <c r="F169" i="3"/>
  <c r="F170" i="3"/>
  <c r="F171" i="3"/>
  <c r="F172" i="3"/>
  <c r="F174" i="3"/>
  <c r="F175" i="3"/>
  <c r="F176" i="3"/>
  <c r="F177" i="3"/>
  <c r="F178" i="3"/>
  <c r="F179" i="3"/>
  <c r="F180" i="3"/>
  <c r="F183" i="3"/>
  <c r="F184" i="3"/>
  <c r="F185" i="3"/>
  <c r="F186" i="3"/>
  <c r="F187" i="3"/>
  <c r="F188" i="3"/>
  <c r="F189" i="3"/>
  <c r="F190" i="3"/>
  <c r="F194" i="3"/>
  <c r="F195" i="3"/>
  <c r="F196" i="3"/>
  <c r="F197" i="3"/>
  <c r="F198" i="3"/>
  <c r="F199" i="3"/>
  <c r="F200" i="3"/>
  <c r="F201" i="3"/>
  <c r="F206" i="3"/>
  <c r="F210" i="3"/>
  <c r="F211" i="3"/>
  <c r="F212" i="3"/>
  <c r="F216" i="3"/>
  <c r="F217" i="3"/>
  <c r="F218" i="3"/>
  <c r="F223" i="3"/>
  <c r="F224" i="3"/>
  <c r="F228" i="3"/>
  <c r="F229" i="3"/>
  <c r="F231" i="3"/>
  <c r="F233" i="3"/>
  <c r="F235" i="3"/>
  <c r="F237" i="3"/>
  <c r="F239" i="3"/>
  <c r="F240" i="3"/>
  <c r="F241" i="3"/>
  <c r="F242" i="3"/>
  <c r="F243" i="3"/>
  <c r="F245" i="3"/>
  <c r="F247" i="3"/>
  <c r="F249" i="3"/>
  <c r="F250" i="3"/>
  <c r="F251" i="3"/>
  <c r="F252" i="3"/>
  <c r="F253" i="3"/>
  <c r="F255" i="3"/>
  <c r="F256" i="3"/>
  <c r="F257" i="3"/>
  <c r="F258" i="3"/>
  <c r="F259" i="3"/>
  <c r="F260" i="3"/>
  <c r="F261" i="3"/>
  <c r="F262" i="3"/>
  <c r="F263" i="3"/>
  <c r="F264" i="3"/>
  <c r="F265" i="3"/>
  <c r="F266" i="3"/>
  <c r="F269" i="3"/>
  <c r="F270" i="3"/>
  <c r="F271" i="3"/>
  <c r="F272" i="3"/>
  <c r="F273" i="3"/>
  <c r="F275" i="3"/>
  <c r="F276" i="3"/>
  <c r="F24" i="3"/>
  <c r="F19" i="3"/>
  <c r="F20" i="3"/>
  <c r="F21" i="3"/>
  <c r="F18" i="3"/>
  <c r="F11" i="3"/>
  <c r="F12" i="3"/>
  <c r="F13" i="3"/>
  <c r="F14" i="3"/>
  <c r="F15" i="3"/>
  <c r="F10" i="3"/>
  <c r="I188" i="1"/>
  <c r="I189" i="1"/>
  <c r="I190" i="1"/>
  <c r="I191" i="1"/>
  <c r="I192" i="1"/>
  <c r="I193" i="1"/>
  <c r="I194" i="1"/>
  <c r="I180" i="1"/>
  <c r="H276" i="3"/>
  <c r="I276" i="3" s="1"/>
  <c r="H275" i="3"/>
  <c r="H272" i="3"/>
  <c r="I272" i="3" s="1"/>
  <c r="H271" i="3"/>
  <c r="I271" i="3" s="1"/>
  <c r="H266" i="3"/>
  <c r="I266" i="3" s="1"/>
  <c r="H265" i="3"/>
  <c r="I265" i="3" s="1"/>
  <c r="H264" i="3"/>
  <c r="I264" i="3" s="1"/>
  <c r="H263" i="3"/>
  <c r="I263" i="3" s="1"/>
  <c r="H262" i="3"/>
  <c r="I262" i="3" s="1"/>
  <c r="H261" i="3"/>
  <c r="I261" i="3" s="1"/>
  <c r="H258" i="3"/>
  <c r="I258" i="3" s="1"/>
  <c r="H257" i="3"/>
  <c r="I257" i="3" s="1"/>
  <c r="H256" i="3"/>
  <c r="I256" i="3" s="1"/>
  <c r="H255" i="3"/>
  <c r="I255" i="3" s="1"/>
  <c r="H253" i="3"/>
  <c r="I253" i="3" s="1"/>
  <c r="H252" i="3"/>
  <c r="I252" i="3" s="1"/>
  <c r="H251" i="3"/>
  <c r="I251" i="3" s="1"/>
  <c r="H250" i="3"/>
  <c r="H249" i="3"/>
  <c r="I249" i="3" s="1"/>
  <c r="H247" i="3"/>
  <c r="I247" i="3" s="1"/>
  <c r="H245" i="3"/>
  <c r="I245" i="3" s="1"/>
  <c r="H243" i="3"/>
  <c r="I243" i="3" s="1"/>
  <c r="H240" i="3"/>
  <c r="I240" i="3" s="1"/>
  <c r="H239" i="3"/>
  <c r="H229" i="3"/>
  <c r="I229" i="3" s="1"/>
  <c r="H228" i="3"/>
  <c r="I228" i="3" s="1"/>
  <c r="H218" i="3"/>
  <c r="I218" i="3" s="1"/>
  <c r="H217" i="3"/>
  <c r="I217" i="3" s="1"/>
  <c r="H216" i="3"/>
  <c r="I216" i="3" s="1"/>
  <c r="H212" i="3"/>
  <c r="I212" i="3" s="1"/>
  <c r="H211" i="3"/>
  <c r="I211" i="3" s="1"/>
  <c r="H210" i="3"/>
  <c r="I210" i="3" s="1"/>
  <c r="H206" i="3"/>
  <c r="I206" i="3" s="1"/>
  <c r="H203" i="3"/>
  <c r="H202" i="3"/>
  <c r="I202" i="3" s="1"/>
  <c r="H201" i="3"/>
  <c r="I201" i="3" s="1"/>
  <c r="H200" i="3"/>
  <c r="I200" i="3" s="1"/>
  <c r="H199" i="3"/>
  <c r="I199" i="3" s="1"/>
  <c r="H198" i="3"/>
  <c r="I198" i="3" s="1"/>
  <c r="H197" i="3"/>
  <c r="I197" i="3" s="1"/>
  <c r="H196" i="3"/>
  <c r="I196" i="3" s="1"/>
  <c r="H195" i="3"/>
  <c r="H194" i="3"/>
  <c r="I194" i="3" s="1"/>
  <c r="H191" i="3"/>
  <c r="I191" i="3" s="1"/>
  <c r="H190" i="3"/>
  <c r="I190" i="3" s="1"/>
  <c r="H189" i="3"/>
  <c r="I189" i="3" s="1"/>
  <c r="H188" i="3"/>
  <c r="I188" i="3" s="1"/>
  <c r="H187" i="3"/>
  <c r="I187" i="3" s="1"/>
  <c r="H186" i="3"/>
  <c r="H185" i="3"/>
  <c r="I185" i="3" s="1"/>
  <c r="H184" i="3"/>
  <c r="H183" i="3"/>
  <c r="I183" i="3" s="1"/>
  <c r="H180" i="3"/>
  <c r="I180" i="3" s="1"/>
  <c r="H179" i="3"/>
  <c r="I179" i="3" s="1"/>
  <c r="H178" i="3"/>
  <c r="I178" i="3" s="1"/>
  <c r="H177" i="3"/>
  <c r="I177" i="3" s="1"/>
  <c r="H176" i="3"/>
  <c r="H175" i="3"/>
  <c r="I175" i="3" s="1"/>
  <c r="H174" i="3"/>
  <c r="H172" i="3"/>
  <c r="I172" i="3" s="1"/>
  <c r="H171" i="3"/>
  <c r="I171" i="3" s="1"/>
  <c r="H170" i="3"/>
  <c r="I170" i="3" s="1"/>
  <c r="H169" i="3"/>
  <c r="I169" i="3" s="1"/>
  <c r="H162" i="3"/>
  <c r="H161" i="3"/>
  <c r="I161" i="3" s="1"/>
  <c r="H160" i="3"/>
  <c r="I160" i="3" s="1"/>
  <c r="H159" i="3"/>
  <c r="I159" i="3" s="1"/>
  <c r="H137" i="3"/>
  <c r="I137" i="3" s="1"/>
  <c r="H136" i="3"/>
  <c r="I136" i="3" s="1"/>
  <c r="H135" i="3"/>
  <c r="I135" i="3" s="1"/>
  <c r="H134" i="3"/>
  <c r="H133" i="3"/>
  <c r="I133" i="3" s="1"/>
  <c r="H129" i="3"/>
  <c r="H128" i="3"/>
  <c r="I128" i="3" s="1"/>
  <c r="H127" i="3"/>
  <c r="I127" i="3" s="1"/>
  <c r="H126" i="3"/>
  <c r="I126" i="3" s="1"/>
  <c r="H124" i="3"/>
  <c r="I124" i="3" s="1"/>
  <c r="H123" i="3"/>
  <c r="I123" i="3" s="1"/>
  <c r="H122" i="3"/>
  <c r="H121" i="3"/>
  <c r="I121" i="3" s="1"/>
  <c r="H118" i="3"/>
  <c r="H117" i="3"/>
  <c r="I117" i="3" s="1"/>
  <c r="H115" i="3"/>
  <c r="I115" i="3" s="1"/>
  <c r="H114" i="3"/>
  <c r="I114" i="3" s="1"/>
  <c r="H113" i="3"/>
  <c r="I113" i="3" s="1"/>
  <c r="H112" i="3"/>
  <c r="I112" i="3" s="1"/>
  <c r="H111" i="3"/>
  <c r="I111" i="3" s="1"/>
  <c r="H106" i="3"/>
  <c r="I106" i="3" s="1"/>
  <c r="H104" i="3"/>
  <c r="I104" i="3" s="1"/>
  <c r="H103" i="3"/>
  <c r="I103" i="3" s="1"/>
  <c r="H102" i="3"/>
  <c r="I102" i="3" s="1"/>
  <c r="H101" i="3"/>
  <c r="I101" i="3" s="1"/>
  <c r="H87" i="3"/>
  <c r="H84" i="3"/>
  <c r="I84" i="3" s="1"/>
  <c r="H83" i="3"/>
  <c r="I83" i="3" s="1"/>
  <c r="H82" i="3"/>
  <c r="I82" i="3" s="1"/>
  <c r="H80" i="3"/>
  <c r="I80" i="3" s="1"/>
  <c r="H79" i="3"/>
  <c r="I79" i="3" s="1"/>
  <c r="H78" i="3"/>
  <c r="H77" i="3"/>
  <c r="I77" i="3" s="1"/>
  <c r="H76" i="3"/>
  <c r="H75" i="3"/>
  <c r="I75" i="3" s="1"/>
  <c r="H72" i="3"/>
  <c r="I72" i="3" s="1"/>
  <c r="H71" i="3"/>
  <c r="I71" i="3" s="1"/>
  <c r="H70" i="3"/>
  <c r="I70" i="3" s="1"/>
  <c r="H68" i="3"/>
  <c r="I68" i="3" s="1"/>
  <c r="H67" i="3"/>
  <c r="I67" i="3" s="1"/>
  <c r="H66" i="3"/>
  <c r="I66" i="3" s="1"/>
  <c r="H65" i="3"/>
  <c r="I65" i="3" s="1"/>
  <c r="H64" i="3"/>
  <c r="I64" i="3" s="1"/>
  <c r="H63" i="3"/>
  <c r="I63" i="3" s="1"/>
  <c r="H62" i="3"/>
  <c r="I62" i="3" s="1"/>
  <c r="XFA59" i="3"/>
  <c r="H46" i="3"/>
  <c r="I46" i="3" s="1"/>
  <c r="H45" i="3"/>
  <c r="I45" i="3" s="1"/>
  <c r="H44" i="3"/>
  <c r="I44" i="3" s="1"/>
  <c r="H43" i="3"/>
  <c r="I43" i="3" s="1"/>
  <c r="H42" i="3"/>
  <c r="I42" i="3" s="1"/>
  <c r="H41" i="3"/>
  <c r="H40" i="3"/>
  <c r="I40" i="3" s="1"/>
  <c r="H39" i="3"/>
  <c r="H38" i="3"/>
  <c r="I38" i="3" s="1"/>
  <c r="H37" i="3"/>
  <c r="I37" i="3" s="1"/>
  <c r="H36" i="3"/>
  <c r="I36" i="3" s="1"/>
  <c r="H34" i="3"/>
  <c r="I34" i="3" s="1"/>
  <c r="H33" i="3"/>
  <c r="I33" i="3" s="1"/>
  <c r="H32" i="3"/>
  <c r="H31" i="3"/>
  <c r="I31" i="3" s="1"/>
  <c r="H30" i="3"/>
  <c r="H29" i="3"/>
  <c r="I29" i="3" s="1"/>
  <c r="H28" i="3"/>
  <c r="I28" i="3" s="1"/>
  <c r="H27" i="3"/>
  <c r="I27" i="3" s="1"/>
  <c r="H26" i="3"/>
  <c r="I26" i="3" s="1"/>
  <c r="H25" i="3"/>
  <c r="I25" i="3" s="1"/>
  <c r="H24" i="3"/>
  <c r="H21" i="3"/>
  <c r="I21" i="3" s="1"/>
  <c r="H20" i="3"/>
  <c r="H19" i="3"/>
  <c r="I19" i="3" s="1"/>
  <c r="H18" i="3"/>
  <c r="I18" i="3" s="1"/>
  <c r="H15" i="3"/>
  <c r="I15" i="3" s="1"/>
  <c r="H14" i="3"/>
  <c r="I14" i="3" s="1"/>
  <c r="H13" i="3"/>
  <c r="I13" i="3" s="1"/>
  <c r="H12" i="3"/>
  <c r="H11" i="3"/>
  <c r="I11" i="3" s="1"/>
  <c r="H10" i="3"/>
  <c r="I10" i="3" s="1"/>
  <c r="I324" i="1"/>
  <c r="I322" i="1"/>
  <c r="I271" i="1"/>
  <c r="H277" i="1"/>
  <c r="I277" i="1" s="1"/>
  <c r="H276" i="1"/>
  <c r="I276" i="1" s="1"/>
  <c r="H259" i="1"/>
  <c r="I259" i="1" s="1"/>
  <c r="H260" i="1"/>
  <c r="I260" i="1" s="1"/>
  <c r="H258" i="1"/>
  <c r="I258" i="1" s="1"/>
  <c r="H265" i="1"/>
  <c r="I265" i="1" s="1"/>
  <c r="H266" i="1"/>
  <c r="I266" i="1" s="1"/>
  <c r="H264" i="1"/>
  <c r="I264" i="1" s="1"/>
  <c r="I253" i="1"/>
  <c r="H241" i="1"/>
  <c r="I241" i="1" s="1"/>
  <c r="H242" i="1"/>
  <c r="I242" i="1" s="1"/>
  <c r="H243" i="1"/>
  <c r="I243" i="1" s="1"/>
  <c r="H244" i="1"/>
  <c r="I244" i="1" s="1"/>
  <c r="H245" i="1"/>
  <c r="I245" i="1" s="1"/>
  <c r="H246" i="1"/>
  <c r="I246" i="1" s="1"/>
  <c r="H247" i="1"/>
  <c r="I247" i="1" s="1"/>
  <c r="H248" i="1"/>
  <c r="I248" i="1" s="1"/>
  <c r="H250" i="1"/>
  <c r="I250" i="1" s="1"/>
  <c r="H240" i="1"/>
  <c r="I240" i="1" s="1"/>
  <c r="I203" i="1"/>
  <c r="I210" i="1"/>
  <c r="I238" i="1"/>
  <c r="H236" i="1"/>
  <c r="I236" i="1" s="1"/>
  <c r="H229" i="1"/>
  <c r="I229" i="1" s="1"/>
  <c r="H230" i="1"/>
  <c r="I230" i="1" s="1"/>
  <c r="H231" i="1"/>
  <c r="I231" i="1" s="1"/>
  <c r="H232" i="1"/>
  <c r="I232" i="1" s="1"/>
  <c r="H233" i="1"/>
  <c r="I233" i="1" s="1"/>
  <c r="H234" i="1"/>
  <c r="I234" i="1" s="1"/>
  <c r="H235" i="1"/>
  <c r="I235" i="1" s="1"/>
  <c r="H228" i="1"/>
  <c r="I228" i="1" s="1"/>
  <c r="I132" i="1"/>
  <c r="I133" i="1"/>
  <c r="I134" i="1"/>
  <c r="I135" i="1"/>
  <c r="I146" i="1"/>
  <c r="I311" i="1"/>
  <c r="I310" i="1"/>
  <c r="I309" i="1"/>
  <c r="I308" i="1"/>
  <c r="I306" i="1"/>
  <c r="I305" i="1"/>
  <c r="I304" i="1"/>
  <c r="I303" i="1"/>
  <c r="I302" i="1"/>
  <c r="I300" i="1"/>
  <c r="I299" i="1"/>
  <c r="I298" i="1"/>
  <c r="I297" i="1"/>
  <c r="H225" i="1"/>
  <c r="I225" i="1" s="1"/>
  <c r="H224" i="1"/>
  <c r="I224" i="1" s="1"/>
  <c r="H223" i="1"/>
  <c r="I223" i="1" s="1"/>
  <c r="H222" i="1"/>
  <c r="I222" i="1" s="1"/>
  <c r="H221" i="1"/>
  <c r="I221" i="1" s="1"/>
  <c r="H220" i="1"/>
  <c r="I220" i="1" s="1"/>
  <c r="H219" i="1"/>
  <c r="I219" i="1" s="1"/>
  <c r="H217" i="1"/>
  <c r="I217" i="1" s="1"/>
  <c r="H216" i="1"/>
  <c r="I216" i="1" s="1"/>
  <c r="H215" i="1"/>
  <c r="I215" i="1" s="1"/>
  <c r="H214" i="1"/>
  <c r="I214" i="1" s="1"/>
  <c r="H202" i="1"/>
  <c r="I202" i="1" s="1"/>
  <c r="H201" i="1"/>
  <c r="I201" i="1" s="1"/>
  <c r="H200" i="1"/>
  <c r="I200" i="1" s="1"/>
  <c r="H199" i="1"/>
  <c r="I199" i="1" s="1"/>
  <c r="H176" i="1"/>
  <c r="I176" i="1" s="1"/>
  <c r="H175" i="1"/>
  <c r="I175" i="1" s="1"/>
  <c r="H174" i="1"/>
  <c r="I174" i="1" s="1"/>
  <c r="H173" i="1"/>
  <c r="I173" i="1" s="1"/>
  <c r="H172" i="1"/>
  <c r="I172" i="1" s="1"/>
  <c r="H168" i="1"/>
  <c r="I168" i="1" s="1"/>
  <c r="H167" i="1"/>
  <c r="I167" i="1" s="1"/>
  <c r="H166" i="1"/>
  <c r="I166" i="1" s="1"/>
  <c r="H165" i="1"/>
  <c r="I165" i="1" s="1"/>
  <c r="H163" i="1"/>
  <c r="I163" i="1" s="1"/>
  <c r="H162" i="1"/>
  <c r="I162" i="1" s="1"/>
  <c r="H161" i="1"/>
  <c r="I161" i="1" s="1"/>
  <c r="H160" i="1"/>
  <c r="I160" i="1" s="1"/>
  <c r="H157" i="1"/>
  <c r="I157" i="1" s="1"/>
  <c r="H156" i="1"/>
  <c r="I156" i="1" s="1"/>
  <c r="H154" i="1"/>
  <c r="I154" i="1" s="1"/>
  <c r="H153" i="1"/>
  <c r="I153" i="1" s="1"/>
  <c r="H152" i="1"/>
  <c r="I152" i="1" s="1"/>
  <c r="H151" i="1"/>
  <c r="I151" i="1" s="1"/>
  <c r="H150" i="1"/>
  <c r="I150" i="1" s="1"/>
  <c r="H143" i="1"/>
  <c r="H141" i="1"/>
  <c r="H140" i="1"/>
  <c r="I140" i="1" s="1"/>
  <c r="H139" i="1"/>
  <c r="H138" i="1"/>
  <c r="I327" i="1"/>
  <c r="I326" i="1"/>
  <c r="I323" i="1"/>
  <c r="I319" i="1"/>
  <c r="I318" i="1"/>
  <c r="I317" i="1"/>
  <c r="I316" i="1"/>
  <c r="I315" i="1"/>
  <c r="I314" i="1"/>
  <c r="F13" i="2" l="1"/>
  <c r="G13" i="2" s="1"/>
  <c r="F12" i="2"/>
  <c r="G12" i="2" s="1"/>
  <c r="XEZ80" i="1" l="1"/>
</calcChain>
</file>

<file path=xl/sharedStrings.xml><?xml version="1.0" encoding="utf-8"?>
<sst xmlns="http://schemas.openxmlformats.org/spreadsheetml/2006/main" count="1054" uniqueCount="349">
  <si>
    <t>C E N O V N I K</t>
  </si>
  <si>
    <r>
      <t>KOMUNALNIH PROIZVODA I USLUGA JKP '' USLUGA'' ODŽACI</t>
    </r>
    <r>
      <rPr>
        <sz val="12"/>
        <color theme="1"/>
        <rFont val="Times New Roman"/>
        <family val="1"/>
        <charset val="238"/>
      </rPr>
      <t xml:space="preserve"> </t>
    </r>
  </si>
  <si>
    <t>Red. br.</t>
  </si>
  <si>
    <t>N  a  z  i  v</t>
  </si>
  <si>
    <t>Jedinica</t>
  </si>
  <si>
    <t>mere</t>
  </si>
  <si>
    <t>Cena bez PDV</t>
  </si>
  <si>
    <t>PDV</t>
  </si>
  <si>
    <t>Cena sa PDV-om</t>
  </si>
  <si>
    <t>1.</t>
  </si>
  <si>
    <t>-</t>
  </si>
  <si>
    <t>km</t>
  </si>
  <si>
    <t>JKP Usluga Odžaci</t>
  </si>
  <si>
    <t>______________________________</t>
  </si>
  <si>
    <t xml:space="preserve">                                                                                                                                                                                                                                                                             </t>
  </si>
  <si>
    <t xml:space="preserve">                                                               </t>
  </si>
  <si>
    <t xml:space="preserve">                                                                                                                                                                                                                                                                                                                                      </t>
  </si>
  <si>
    <t xml:space="preserve">                     </t>
  </si>
  <si>
    <t>JAVNO KOMUNALNO PREDUZEĆE</t>
  </si>
  <si>
    <t>"USLUGA" ODŽACI</t>
  </si>
  <si>
    <t>Prevoz putnika- prevoz prema opštini</t>
  </si>
  <si>
    <t>Prevoz putnika- prevoz prema trećim licima</t>
  </si>
  <si>
    <t>April, 2021</t>
  </si>
  <si>
    <t>Primena od 01.04.2021.godine</t>
  </si>
  <si>
    <t>CENA  USLUGA  JAVNOG  VANLINIJSKOG  PREVOZA  PUTNIKA</t>
  </si>
  <si>
    <t>ЈАВНО КОМУНАЛНО ПРЕДУЗЕЋЕ</t>
  </si>
  <si>
    <t>Ц Е Н О В Н И К - ПРЕДЛОГ</t>
  </si>
  <si>
    <t>КОМУНАЛНИХ ПРОИЗВОДА И УСЛУГА ЈКП '' УСЛУГА'' ОЏАЦИ </t>
  </si>
  <si>
    <t>Ред. бр.</t>
  </si>
  <si>
    <t>Н  а  з  и  в</t>
  </si>
  <si>
    <t>Цена без ПДВ</t>
  </si>
  <si>
    <t>ПДВ</t>
  </si>
  <si>
    <t>ЦЕНА ВОДЕ И ОДВОЂЕЊЕ ОТПАДНИХ ВОДА ПУТЕМ ГРАДСКЕ КАНАЛИЗАЦИЈЕ</t>
  </si>
  <si>
    <t>Вода грађани</t>
  </si>
  <si>
    <t>м3</t>
  </si>
  <si>
    <t>Вода предузећа</t>
  </si>
  <si>
    <t>Канализација грађани</t>
  </si>
  <si>
    <t>Канализација предузеће</t>
  </si>
  <si>
    <t>Вода здравство и образовање</t>
  </si>
  <si>
    <t>Канализација здравство и образовање</t>
  </si>
  <si>
    <t>ЦЕНА ВОДЕ ЗА НАСЕЉЕНА МЕСТА</t>
  </si>
  <si>
    <t>ЦЕНА ИЗВОЗА СМЕЋА</t>
  </si>
  <si>
    <t>Грађани стамбене зграде</t>
  </si>
  <si>
    <t>Месечно/дом.</t>
  </si>
  <si>
    <t>Грађани остала домаћинства</t>
  </si>
  <si>
    <t>Друга група локала: Локали у насељеним местима,фотографске радње,хемијске чистионице,електросервиси,салони забавних игара, бутици и апотеке.</t>
  </si>
  <si>
    <t>Трећа група локала: Посластичарнице, (кафићи до 15м2), пржионице кафе,пољопривредне апотеке,фарбаре,цвећаре,аутолимари и лакирери, столарке радње и дисконти.</t>
  </si>
  <si>
    <t>Четврта група локала: Ресторани,кафане (веће од 15 м2), ћевабдзинице,хамбургерије,продавнице мешовите робе,предузећа са производњом и продајом, пекарске месарске радње,штампарије и пицерије.</t>
  </si>
  <si>
    <t>Контејнер за здравство и образовање</t>
  </si>
  <si>
    <t>Контејнер за остале кориснике</t>
  </si>
  <si>
    <t>Извоз смећа, шута, хабастог отпада, грана са јавних површина трактором</t>
  </si>
  <si>
    <t>ЦЕНА ИЗВОЗА СМЕЋА ЗА НАСЕЉЕНА МЕСТА</t>
  </si>
  <si>
    <t>Грађани стамбене зграде-извоз смећа сваке недеље</t>
  </si>
  <si>
    <t>Грађани остала домаћинства -извоз смећа сваке недеље</t>
  </si>
  <si>
    <t>ЦЕНЕ ЗА КИПЕРА, ЦИСТЕРНУ ЗА ВОДУ И ХИДРАУЛИЧНУ  ПЛАТФОРМУ</t>
  </si>
  <si>
    <t>Камион кипер</t>
  </si>
  <si>
    <t>Превоз до 5 км </t>
  </si>
  <si>
    <t>тура</t>
  </si>
  <si>
    <t>Превоз у локалу </t>
  </si>
  <si>
    <t>Превоз на даље релације </t>
  </si>
  <si>
    <t>по договору</t>
  </si>
  <si>
    <t>Цистерна за воду </t>
  </si>
  <si>
    <t>Превоз воде у граду преко 4.000 л</t>
  </si>
  <si>
    <t>Тура</t>
  </si>
  <si>
    <t>Прање улица у граду</t>
  </si>
  <si>
    <t>Хидраулична платформа</t>
  </si>
  <si>
    <t>Рад платформе без орезивања грана</t>
  </si>
  <si>
    <t>по часу</t>
  </si>
  <si>
    <t>              Хидраулична платформа за треће лице</t>
  </si>
  <si>
    <t>ДЕПОНОВАЊЕ  СМЕЋА НА ДЕПОНИЈИ   У СОПСТВЕНОЈ РЕЖИЈИ</t>
  </si>
  <si>
    <t>Физичка лица</t>
  </si>
  <si>
    <t>-   </t>
  </si>
  <si>
    <t>Од  100-500 кг </t>
  </si>
  <si>
    <t>Од  500-1000 кг</t>
  </si>
  <si>
    <t>До 3 т </t>
  </si>
  <si>
    <t>До 5 т </t>
  </si>
  <si>
    <t>До 10 т</t>
  </si>
  <si>
    <t>До 15 т </t>
  </si>
  <si>
    <t>Овлашћени превозник</t>
  </si>
  <si>
    <t>Правна лица</t>
  </si>
  <si>
    <t>Камион накладач</t>
  </si>
  <si>
    <t>Камион кипер до 10 т </t>
  </si>
  <si>
    <t>Трактор до 5 т </t>
  </si>
  <si>
    <t>   7.</t>
  </si>
  <si>
    <t>1 укоп</t>
  </si>
  <si>
    <t>Трошкови  укопа</t>
  </si>
  <si>
    <t>Накнада за коришћење гробног места у трајању од 10 год.</t>
  </si>
  <si>
    <t>Накнада за заузимање слободног гробног места 10 година за живота</t>
  </si>
  <si>
    <t>Накнада за заузимање слободног гробног места за породичну гробницу</t>
  </si>
  <si>
    <t>Продужетак закупа гробног места за 10 година</t>
  </si>
  <si>
    <t>Ангажовање погребне службе од стране МУП-а, Суда (стављање покојника у сандук, дезинфекција одеће и возила)</t>
  </si>
  <si>
    <t>Превоз покојника врши се по пређеном километру у висини 50% од цене бензина по пређеном километру</t>
  </si>
  <si>
    <t>Цена превоза покојника и погребне опреме за град Оџаке</t>
  </si>
  <si>
    <t>Издавање дозволе за израду опсега и споменика</t>
  </si>
  <si>
    <t>   8.</t>
  </si>
  <si>
    <t>ЦЕНЕ ОДРЖАВАЊА ЧИСТОЋЕ НА ЈАВНИМ ПОВРШИНАМА У ОПШТИНИ ОЏАЦИ</t>
  </si>
  <si>
    <t>Чишћење уличних коловоза- свакодневно</t>
  </si>
  <si>
    <t>Чишћење снега са тротоара</t>
  </si>
  <si>
    <t>Чишћење снега са раскрснице</t>
  </si>
  <si>
    <t>1 сат</t>
  </si>
  <si>
    <t>ЦЕНЕ УРЕЂЕЊА И ОДРЖАВАЊА ЈАВНИХ ЗЕЛЕНИХ ПОВРШИНА У ОПШТИНИ ОЏАЦИ</t>
  </si>
  <si>
    <t>Кошење траве самоходном моторном и  тракторском косачицом (трава  до 15 цм)</t>
  </si>
  <si>
    <t>Кошење траве тримером (трава до 15цм)</t>
  </si>
  <si>
    <t>Кошење шибља тримером </t>
  </si>
  <si>
    <t>  9.</t>
  </si>
  <si>
    <t>ЦЕНЕ ПИЈАЧАРСКИ УСЛУГА ( ПДВ 20%)</t>
  </si>
  <si>
    <t>За коришћење тезги за продају робе</t>
  </si>
  <si>
    <t>дан</t>
  </si>
  <si>
    <t>За коришћење велике коцке за продају робе</t>
  </si>
  <si>
    <t>За коришћење мале коцке за продају робе</t>
  </si>
  <si>
    <t>ЦЕНЕ ПИЈАЧАРСКИ УСЛУГА ЗА НАСЕЉЕНА МЕСТА ( ПДВ 20%)</t>
  </si>
  <si>
    <t>  10.</t>
  </si>
  <si>
    <t>ЦЕНЕ ДИМНИЧАРСКИХ УСЛУГА ( ПДВ 20%)</t>
  </si>
  <si>
    <t> Чишћење димњака по позиву за Оџаке</t>
  </si>
  <si>
    <t>1 димњак</t>
  </si>
  <si>
    <t> За остала насељена места + путни трошкови</t>
  </si>
  <si>
    <t>Путни трошкови</t>
  </si>
  <si>
    <t>1 км</t>
  </si>
  <si>
    <t>За предузећа Оџаци</t>
  </si>
  <si>
    <t>За предузећа остала насељена места + путни  трошкови</t>
  </si>
  <si>
    <t>Механичко чишћење етажних димњака</t>
  </si>
  <si>
    <t>На територији града Оџака</t>
  </si>
  <si>
    <t>Остала насељена места+ путни  трошкови</t>
  </si>
  <si>
    <t>Механичко чишћење димњака котловског постројења</t>
  </si>
  <si>
    <t>За  Оџаке</t>
  </si>
  <si>
    <t>              До     Ø 150 mm</t>
  </si>
  <si>
    <t>                        Ø 150-250 mm</t>
  </si>
  <si>
    <t>                        Ø 250-500 mm</t>
  </si>
  <si>
    <t>         Преко      Ø 500 mm              </t>
  </si>
  <si>
    <t>За остала насељена места +путни трошкови                       </t>
  </si>
  <si>
    <t>           До       Ø 150 mm</t>
  </si>
  <si>
    <t>                       Ø 150-250 mm</t>
  </si>
  <si>
    <t>                       Ø 250-500 mm</t>
  </si>
  <si>
    <t>         Преко     Ø 500 mm      </t>
  </si>
  <si>
    <t>Механичко чишћење котлова</t>
  </si>
  <si>
    <t>1 котао</t>
  </si>
  <si>
    <t>До 50 кв</t>
  </si>
  <si>
    <t>Од 50-150 кв</t>
  </si>
  <si>
    <t>Од 150-300 кв</t>
  </si>
  <si>
    <t>Преко 300 кв</t>
  </si>
  <si>
    <t>Радни сат димничара са осталим пословима</t>
  </si>
  <si>
    <t>  11.</t>
  </si>
  <si>
    <t>ЦЕНЕ РАДА РАДНИКА ПО СТЕПЕНУ СТРУЧНЕ СПРЕМЕ </t>
  </si>
  <si>
    <t>  За рад на комуналним пословима </t>
  </si>
  <si>
    <t>За рад трећим лицима</t>
  </si>
  <si>
    <t>За рад на комуналним пословима ПДВ је 10%, сем</t>
  </si>
  <si>
    <t>Рад електричара на пословима јавне расвете</t>
  </si>
  <si>
    <t>1 прикључак </t>
  </si>
  <si>
    <t>- За грађане</t>
  </si>
  <si>
    <t>- За киоске и занатске радње</t>
  </si>
  <si>
    <t>- За предузећа</t>
  </si>
  <si>
    <t>- За стамбене зграде</t>
  </si>
  <si>
    <t>Прикључак на јавним површинама (захтев локалне самоуправе)</t>
  </si>
  <si>
    <t>асфалт</t>
  </si>
  <si>
    <t>ЦЕНЕ ПРИКЉУЧКА НА ГРАДСКУ КАНАЛИЗАЦИЈУ:</t>
  </si>
  <si>
    <t>-          Грађани</t>
  </si>
  <si>
    <t>-          индивидуални стамбени објекат </t>
  </si>
  <si>
    <t>          Колективно становање </t>
  </si>
  <si>
    <t>ЦЕНЕ РАДНИХ МАШИНА:</t>
  </si>
  <si>
    <t>За рад на комуналним пословима </t>
  </si>
  <si>
    <t>-          булдозерТГ-80</t>
  </si>
  <si>
    <t>-          булдозер ТГ-110</t>
  </si>
  <si>
    <t>-          хидраулична корпа</t>
  </si>
  <si>
    <t>-          улт 160б</t>
  </si>
  <si>
    <t>-          Цена извоза фекалија (цистерна камион Вома)</t>
  </si>
  <si>
    <t>ЗА ГРАЂАНЕ:</t>
  </si>
  <si>
    <t>      -     одгушивање</t>
  </si>
  <si>
    <t>По договору</t>
  </si>
  <si>
    <t>За рад на комуналним пословима – одржавање јавних површина</t>
  </si>
  <si>
    <t>-  Рад са дизалицом</t>
  </si>
  <si>
    <t>час</t>
  </si>
  <si>
    <t>-  Превоз до 5 км</t>
  </si>
  <si>
    <t>-  Превоз локал</t>
  </si>
  <si>
    <t>-  Превоз и употреба дизалице на већу удаљеност</t>
  </si>
  <si>
    <t>За рад према трећим лицима</t>
  </si>
  <si>
    <t>За рад на комуналним пословима – одржавање јавних површина и путева</t>
  </si>
  <si>
    <t>-Утовар  и одвоз земље и шута </t>
  </si>
  <si>
    <t>(подразумева утовар земље и шута ултом или комбинованом машином у камион и одвоз на депонију) до 5 км </t>
  </si>
  <si>
    <t>(подразумева утовар земље и шута ултом или комбинованом машином у камион и одвоз на депонију) од 5 км до 10 км</t>
  </si>
  <si>
    <t>(подразумева утовар земље и шута ултом или комбинованом машином у камион и одвоз на депонију) од 15км до 20 км </t>
  </si>
  <si>
    <t>(подразумева утовар земље и шута ултом или комбинованом машином у камион и одвоз на депонију) од 20км до 30 км </t>
  </si>
  <si>
    <t>ЦЕНА УСЛУГА ОДРЖАВАЊА ПУТЕВА</t>
  </si>
  <si>
    <t>- Рушење испуцалог асфалтног коловоза д=6-8цм пнеуматским пиштољем,са пребацивањем раскопаног материјала на банкину, издувавањем рупе компресором и чишћењем метлом.</t>
  </si>
  <si>
    <t>- Рад компресора за друге послове осим путева</t>
  </si>
  <si>
    <t>тона</t>
  </si>
  <si>
    <t>- Намештање изваљеног смероказа. </t>
  </si>
  <si>
    <t>ком</t>
  </si>
  <si>
    <t>Цена обухвата:превоз радника од пункта до места рада, откоп земље око смероказа, намештање смероказа у нормалан положај, затрпавање и набијање земље око смероказа и  и распланирање вишка земље.</t>
  </si>
  <si>
    <t>- Исправљање искривљеног смероказа. </t>
  </si>
  <si>
    <t>Цена обухвата:превоз радника од пункта до места рада, постављање смероказа у нормалан положај и учвршћивање смероказа набијањем земље око истог.</t>
  </si>
  <si>
    <t>- Причвршћивање олабављеног знака за стуб. Цена обухват: превоз радника од пункта до места рада и причвршћивање знака за стуб утезањем шелни.</t>
  </si>
  <si>
    <t>- Демонтажаоштећеног знака са стубом. Цена обухвата превоз радника од пункта до места рада, демонтажа  знака са утоваром и истоваром на депонији</t>
  </si>
  <si>
    <t>- знак димензије120*120*120 и пречника до 90цм</t>
  </si>
  <si>
    <t>- знак димензије до 150*200 цм</t>
  </si>
  <si>
    <t>- знак димензије до 150*50 цм</t>
  </si>
  <si>
    <t>- постављање стуба бетонског знака са бетонском стопом МБ 15. Цена обухвата превоз стуба, радника ископ рупе за стопу, постављање стуба, затрпавање рупе и набијање земље.Набавка стуба са превозом није обухваћена ценом.Стуб за знак димензије 120*120*120цм и пречника до 90цм</t>
  </si>
  <si>
    <t>- Вађење стуба са бетонском стопом  димензија 120*120*120цм и пречника до 90цм</t>
  </si>
  <si>
    <t>- Монтирање саобраћајног знака.Цена обухвата превоз знака и радника до места рада,причвршћивање знака за стуб утезањем шелни. Набавка и превоз знака од произвођача до пункта нису обухваћени ценом</t>
  </si>
  <si>
    <t>- знак димензије 150*200цм</t>
  </si>
  <si>
    <t>- знак димензије 200*50цм</t>
  </si>
  <si>
    <t>- чишћење и прање знакова.Цена обухвата превоз радника од пункта до места рада</t>
  </si>
  <si>
    <t>- вибро ваљак</t>
  </si>
  <si>
    <t>- вибро ваљак чекање</t>
  </si>
  <si>
    <t>Превоз радних машина лабудицом до 25 км локал</t>
  </si>
  <si>
    <t>Превоз плато приколицом</t>
  </si>
  <si>
    <t>км</t>
  </si>
  <si>
    <t>'УСЛУГА''  О  Џ А Ц И</t>
  </si>
  <si>
    <t>Јединица мере</t>
  </si>
  <si>
    <t>димничарских, пијачарских услуга и за остале врсте услуга ПДВ 20%.</t>
  </si>
  <si>
    <t>четврти степен стручне спреме</t>
  </si>
  <si>
    <t>пети степен стручне спреме</t>
  </si>
  <si>
    <t>други степен стручне спреме</t>
  </si>
  <si>
    <t>трећи степен стручне спреме</t>
  </si>
  <si>
    <t>шести степен стручне спреме</t>
  </si>
  <si>
    <t>седми степен стручне спреме</t>
  </si>
  <si>
    <t xml:space="preserve">            стамбени објекат са 4 стана и више станова</t>
  </si>
  <si>
    <t xml:space="preserve">         -предузећа, пословне просторије, управне зграде, агенције, задруге</t>
  </si>
  <si>
    <r>
      <t>Контејнер - 5 м</t>
    </r>
    <r>
      <rPr>
        <vertAlign val="superscript"/>
        <sz val="12"/>
        <color theme="1"/>
        <rFont val="Calibri"/>
        <family val="2"/>
      </rPr>
      <t>3</t>
    </r>
  </si>
  <si>
    <r>
      <t>Контејнер - 1,1 м</t>
    </r>
    <r>
      <rPr>
        <vertAlign val="superscript"/>
        <sz val="12"/>
        <color theme="1"/>
        <rFont val="Calibri"/>
        <family val="2"/>
      </rPr>
      <t>3</t>
    </r>
  </si>
  <si>
    <r>
      <t>м</t>
    </r>
    <r>
      <rPr>
        <vertAlign val="superscript"/>
        <sz val="12"/>
        <color theme="1"/>
        <rFont val="Calibri"/>
        <family val="2"/>
      </rPr>
      <t>3</t>
    </r>
  </si>
  <si>
    <r>
      <t>м</t>
    </r>
    <r>
      <rPr>
        <vertAlign val="superscript"/>
        <sz val="12"/>
        <color theme="1"/>
        <rFont val="Calibri"/>
        <family val="2"/>
      </rPr>
      <t>2</t>
    </r>
  </si>
  <si>
    <r>
      <t>Цистерна 4м</t>
    </r>
    <r>
      <rPr>
        <vertAlign val="superscript"/>
        <sz val="12"/>
        <color theme="1"/>
        <rFont val="Calibri"/>
        <family val="2"/>
      </rPr>
      <t>3</t>
    </r>
  </si>
  <si>
    <r>
      <t>               м</t>
    </r>
    <r>
      <rPr>
        <vertAlign val="superscript"/>
        <sz val="12"/>
        <color theme="1"/>
        <rFont val="Calibri"/>
        <family val="2"/>
      </rPr>
      <t>2</t>
    </r>
  </si>
  <si>
    <t>Четврта група локала: Ресторани,кафане (веће од 15 м2), ћевабџинице,хамбургерије,продавнице мешовите робе,предузећа са производњом и продајом, пекарске месарске радње,штампарије и пицерије.</t>
  </si>
  <si>
    <t>Екскумација покојника (посмртних остатака до 1 године)</t>
  </si>
  <si>
    <t>Eкскумација покојника (посмртних остатака преко   1 године)</t>
  </si>
  <si>
    <t>Цене прикључка на градски водовод 20% ПДВ -  ПРВО  ПРИКЉУЧЕЊЕ</t>
  </si>
  <si>
    <t>Цена са ПДВ</t>
  </si>
  <si>
    <t>ЦЕНЕ ПОГРЕБНИХ УСЛУГА У ОЏАЦИМА И НЕСЕЉЕНИМ МЕСТИМА У ОПШТИНИ ОЏАЦИ</t>
  </si>
  <si>
    <t>ЦЕНА ОБЕЗБЕЂИВАЊА ЈАВНОГ ОСВЕТЉЕЊА</t>
  </si>
  <si>
    <t>Цена корпе-дизалице са радом радника на хидрауличној корпи на пословима јавне расвете</t>
  </si>
  <si>
    <t>сат</t>
  </si>
  <si>
    <t>За коришћење необележеног простора за продају робе рачуна се по заузетом месту по м2</t>
  </si>
  <si>
    <t> - знак димензије120*120*120 и пречника до 90цм</t>
  </si>
  <si>
    <t>Чишћење уличних коловоза мултифункционалним возилом</t>
  </si>
  <si>
    <t>КВ радник-водоинсталатер, бравар, механичар, грађевински радник</t>
  </si>
  <si>
    <t>Цене прикључка на градски водовод након искључења због нередовног плаћања рачуна</t>
  </si>
  <si>
    <t xml:space="preserve">           стамбени објекат са 2 стана </t>
  </si>
  <si>
    <t xml:space="preserve">           стамбени објекат са 3 стана </t>
  </si>
  <si>
    <t xml:space="preserve">      комбиновано колективно становање </t>
  </si>
  <si>
    <t xml:space="preserve">      индивидуални објекат са локалом</t>
  </si>
  <si>
    <t xml:space="preserve">      индивидуални објекти са више локала</t>
  </si>
  <si>
    <t>          Производна предузећа,сокаре, меснице,   кланице</t>
  </si>
  <si>
    <t xml:space="preserve">        - самосталне занатске радње, кафићи, услужне   делатности трговине, перионице, радионице</t>
  </si>
  <si>
    <t xml:space="preserve">        -комбинованапредузећа са управним зградама, погонима, радионицама</t>
  </si>
  <si>
    <t xml:space="preserve">           комбинована машина</t>
  </si>
  <si>
    <t xml:space="preserve">           булдозер ФИАТ алис</t>
  </si>
  <si>
    <t>Камион носивости до 1 тоне</t>
  </si>
  <si>
    <t xml:space="preserve"> ефективан рад</t>
  </si>
  <si>
    <t xml:space="preserve"> дежурство (путна привреда, зимска служба)</t>
  </si>
  <si>
    <t>ефективан рад</t>
  </si>
  <si>
    <t xml:space="preserve"> дежурство</t>
  </si>
  <si>
    <t>За коришћење пијачног простора за продају робе  корисници плаћају закуп по м²</t>
  </si>
  <si>
    <t>зелене површине</t>
  </si>
  <si>
    <t>Камион кипер  са дизалицом  до 3 тоне носивости дизалице и товарним сандуком од  13 тоне</t>
  </si>
  <si>
    <r>
      <t> Ручно крпљење ударних рупа готовом асфалтном масом дебљине 5-10цм.Уграђивање асфалтне масе извршити у припремљену ударну рупу. Пре уграђивања извршити додатно чишћење,прскање емулзијом и премазивање опсечених ивица битуменском емулзијом у количини од 0,2-05кг/м</t>
    </r>
    <r>
      <rPr>
        <vertAlign val="superscript"/>
        <sz val="12"/>
        <color theme="1"/>
        <rFont val="Calibri"/>
        <family val="2"/>
      </rPr>
      <t>2</t>
    </r>
    <r>
      <rPr>
        <sz val="12"/>
        <color theme="1"/>
        <rFont val="Calibri"/>
        <family val="2"/>
      </rPr>
      <t>. Ударну рупу попунити асфалтном масом, дати потребно надвишење и ваљати до потребне збијености тако да површина окрпљеног дела буде у равни постојеће коловозне површине. Цена обухвата: превоз  механизације( ваљак и компресор) превоз  радника од пункта до места уграђивања и угрђивање асфалтне масе. Учинак гарнитуре  на уграђивању  асфалта је 2,5т/х.Набавка и превоз асфалтне масе се посебно обрачунава</t>
    </r>
  </si>
  <si>
    <t>Крпљење ударних рупа хладном асфалнтном масом без опсецања ивица рупа са ваљањем. Цена обухвата:превоз  механизације и радника од депоније до места уграђивања, уграђивање асфалтне масе у претходну очишћену и емулзијом препрскану ударну рупу. Набавка и превоз хладне асфалнте масе са транспортом од произвођача до депоније се посебно обрачунава.</t>
  </si>
  <si>
    <t>ЦЕНА УСЛУГА ПРЕВОЗА</t>
  </si>
  <si>
    <t>Превоз путника-превоз према општини</t>
  </si>
  <si>
    <t>Превоз путника-превоз према трећим лицима</t>
  </si>
  <si>
    <t>Превоз радних машина преко  25 км</t>
  </si>
  <si>
    <t xml:space="preserve">           мотокултиватор</t>
  </si>
  <si>
    <t xml:space="preserve">           атомизер</t>
  </si>
  <si>
    <r>
      <t>бетонирање по м</t>
    </r>
    <r>
      <rPr>
        <sz val="12"/>
        <color theme="1"/>
        <rFont val="Calibri"/>
        <family val="2"/>
        <charset val="238"/>
      </rPr>
      <t>²</t>
    </r>
    <r>
      <rPr>
        <sz val="12"/>
        <color theme="1"/>
        <rFont val="Calibri"/>
        <family val="2"/>
      </rPr>
      <t xml:space="preserve"> без постављања арматуре до 10цм дебљине</t>
    </r>
  </si>
  <si>
    <t>м2</t>
  </si>
  <si>
    <t>услуга рада вибро плоче удар 500кг</t>
  </si>
  <si>
    <t>услуга рада финишера</t>
  </si>
  <si>
    <t>услуга рада ваљка тежине 3,5 тоне (пегла,гума)</t>
  </si>
  <si>
    <t>услуга рада ваљка тежине 1 тона (пегла,пегла)</t>
  </si>
  <si>
    <t xml:space="preserve"> </t>
  </si>
  <si>
    <t>Прва група локала: Адвокатске канцеларије,представништва,агенције,видео клубови,атељеи,златарске,часовничарске,оптичарске радње,рибарнице, пословне просторије,предузећа,аутомеханичарске,фризерке и берберске радње, козметички салони,ТВ и видео сервиси радионице за поправку бицикала,пословне просторије приватних предузећа,приватне лекарске ординације.</t>
  </si>
  <si>
    <t>Јун, 2024.године</t>
  </si>
  <si>
    <t>2024.</t>
  </si>
  <si>
    <t>2022.</t>
  </si>
  <si>
    <t>Издавање дозволе за реконструкцију споменика</t>
  </si>
  <si>
    <t>Издавање дозволе за израду стаза око споменика</t>
  </si>
  <si>
    <t>Ручно изграбљавање и равнање јавних површина</t>
  </si>
  <si>
    <r>
      <t>м</t>
    </r>
    <r>
      <rPr>
        <vertAlign val="superscript"/>
        <sz val="12"/>
        <color theme="1"/>
        <rFont val="Calibri"/>
        <family val="2"/>
      </rPr>
      <t>3</t>
    </r>
    <r>
      <rPr>
        <sz val="11"/>
        <color theme="1"/>
        <rFont val="Calibri"/>
        <family val="2"/>
        <charset val="238"/>
        <scheme val="minor"/>
      </rPr>
      <t/>
    </r>
  </si>
  <si>
    <t>За коришћење тезги са уговором 50 посто мање од укупне цене</t>
  </si>
  <si>
    <t xml:space="preserve">           дробилица за гране</t>
  </si>
  <si>
    <t xml:space="preserve">           дробилица за гране са радником</t>
  </si>
  <si>
    <t xml:space="preserve">          рад ровокопача са пи камером</t>
  </si>
  <si>
    <t>сечење бетона бетонским секачем</t>
  </si>
  <si>
    <t>Директор</t>
  </si>
  <si>
    <t>Чишћење и пражњење спољних канти на зеленим површинама</t>
  </si>
  <si>
    <t>Прање контејнера цистерном за воду</t>
  </si>
  <si>
    <t xml:space="preserve"> Цистерна камион Вома</t>
  </si>
  <si>
    <t>      -     За трећа лица</t>
  </si>
  <si>
    <t>ЗА ТРЕЋА ЛИЦА</t>
  </si>
  <si>
    <t>- знак димензије120*120 и пречника до 90цм</t>
  </si>
  <si>
    <t> - знак димензије120*120 и пречника до 90цм</t>
  </si>
  <si>
    <t xml:space="preserve">машинско сечење бетона </t>
  </si>
  <si>
    <t xml:space="preserve"> Према ТРЕЋИМ ЛИЦИМА</t>
  </si>
  <si>
    <t>Трошкови  укопа (сахрана у раку)</t>
  </si>
  <si>
    <t>Трошкови  укопа (сахрана у гробницу)</t>
  </si>
  <si>
    <t>ЦЕНЕ УРЕЂЕЊА И ОДРЖАВАЊА  ЗЕЛЕНИХ ПОВРШИНА ПРЕМА ТРЕЋИМ ЛИЦИМА</t>
  </si>
  <si>
    <t>- За грађане, јавна предузећа и јавне установе</t>
  </si>
  <si>
    <t xml:space="preserve"> дежурство </t>
  </si>
  <si>
    <t>За коришћење тезги са уговором 50 посто мање од укупне цене за коцку</t>
  </si>
  <si>
    <t>За коришћење тезги са уговором 50 посто мање од укупне цене за малу коцку</t>
  </si>
  <si>
    <t>Уградња контролног водомера</t>
  </si>
  <si>
    <t>Трошкови  укопа (сахрањивање урне у раку)</t>
  </si>
  <si>
    <t>Трошкови укопа лица са пребивалиштем ван територије општине сахрана у раку</t>
  </si>
  <si>
    <t>Трошкови укопа лица са пребивалиштем ван територије општине сахрана у гробницу</t>
  </si>
  <si>
    <t>Трошкови укопа лица са пребивалиштем ван територије општине сахрана у урне у раку</t>
  </si>
  <si>
    <t>Накнада за заузимање слободног гробног места 10 година за живота у случају да није сахрањен нико од чланова уже породице</t>
  </si>
  <si>
    <t>Накнада за заузимање слободног гробног места за породичну гробницу цена по једном гробном месту</t>
  </si>
  <si>
    <t>Накнада за заузимање слободног гробног места 10 година за живота у случају смрти члана уже породице</t>
  </si>
  <si>
    <t>ЦЕНЕ ОДРЖАВАЊА ЧИСТОЋЕ  ПРЕМА ТРЕЋИМ ЛИЦИМА</t>
  </si>
  <si>
    <t>Цене прикључка на градски водовод након искључења због нередовног плаћања рачуна (грађани, киосци и занатске радње)</t>
  </si>
  <si>
    <t>Санирање квара на водоводној мрежи након пресецања мреже од стране 3. лица на травнатим и земљаним површинама (рад водоинсталатера, рад пумпе, гашење воде, ископ и затрпавање)</t>
  </si>
  <si>
    <t>Санирање квара на водоводној мрежи након пресецања мреже од стране 3. лица на бетонираним површинама (цечење бетона, рад водоинсталатера, рад пумпе, гашење воде, ископ и затрпавање)</t>
  </si>
  <si>
    <t>12.1.</t>
  </si>
  <si>
    <t>12.2.</t>
  </si>
  <si>
    <t>Трошкови употребљеног материјала приликом санирања квара под 12.1. и 12.2. се додатно урачунавају у цену</t>
  </si>
  <si>
    <t xml:space="preserve">        -комбинована предузећа са управним зградама, погонима, радионицама</t>
  </si>
  <si>
    <t xml:space="preserve">          Фекална цистерна 8000 литара</t>
  </si>
  <si>
    <t>Цене прикључка на градски водовод након искључења због нередовног плаћања рачуна (предузећа)</t>
  </si>
  <si>
    <t>Правна лица и предузетници прва група (књиговезачки радови, кројачи, обућари, златари, фризери, бербери, часовничари, перионице веша, фотографи, козметичари, адвокати, ауто превозници, школе страних језика, финансијско посредовање, молери, књиговодствене агенције, кључари, ауто школе, туристичке агенције, мењачнице, фитнес клубови и теретане, стаклари, ветеринари, оптичари)</t>
  </si>
  <si>
    <t>Месечно/радна јединица</t>
  </si>
  <si>
    <t>Правна лица и предузетници друга група (продаја оправка и одржавање моторних возила мотоцикала и бицикала, аутомеханичари, аутолакирери, аутолимари, аутоелектричари, вулканизери, аутоперионице, ординације, лабораторије, фарме, хемијске чистионе, продаја одржавање и оправка предмета за личну употребу, продаја оправка и одржавање рачунарских система и опреме, столари, лимари, бравари, стругари, каменоресци, керамичари, паркетари, тапетари, фотокопирнице, машинбравари, металостругари, трафике непрехрамбеног типа до 12 м2, издавачка делатност, трговина моторним возилима)</t>
  </si>
  <si>
    <t>До количине од 1,1 м3 недељно</t>
  </si>
  <si>
    <t>1772,70 цена је на месечном нивоу</t>
  </si>
  <si>
    <t>Преко количине од 1,1 м3 недељно</t>
  </si>
  <si>
    <t>3545,40 цена је на месечном нивоу</t>
  </si>
  <si>
    <t>Правна лица и предузетници трећа група (интернет играонице, кладионице, рођендаонице, билијар клубови, превоз и испорука поштанских пошиљки рекламног и другог материјала, папирна галантерија, преноћишта и хостели, бутици, књижаре, папирнице и комисиони, цвећаре, производња и трговина пумпи и компресора, производња и трговина котлова и радијатора за централно грејање, производња и трговина расхладне и вентилационе опреме, производња и трговина електричних и оптичких уређаја, производња и трговина опреме за дистрибуцијију електричне енергије, произцодња и трговина медицинских и ортопедских помагала, производња и трговина сапуна, детерџената и препарата за чишћење и полирање, производња и трговина текстилних предива и текстилне конфекције, производња и трговина грађевинске и пвц столарије и елемената, аамбалаже од дрвета, намештаја и осталих производа од дрвета)</t>
  </si>
  <si>
    <t>2659,06 цена је на месечном нивоу</t>
  </si>
  <si>
    <t>5218.12 цена је на месечном нивоу</t>
  </si>
  <si>
    <t>Правна лица и предузетници четврта група (Производња и трговина кондиторских производа,производња и трговина зачина и других додатака у исхрани,производња и продаја прехрамбених производа и пића, трговина и прерада производа од рибе, производња и продаја дуванских производа, хотелско ресторанске услуге, пицерије, печењаре, хамбургерије и продавнице брзе хране, кетеринг, достава хране, производња и продаја свежих колача и других производа од теста, трговина на мало воћем и поврћем, трговина на мало месом и производима од меса, трговина на мало мединцинским, фармацеутским козметичким и тоалетним препаратима, производња и продаја сладоледа, трговина на мало пољопривредним препаратима и пољопривредне апотеке, производња и продаја здраве хране, производња и продаја сточне хране, производња и продаја хлеба, пецива, кора и других млинских производа, производња и продаја грађевинског материјала и опреме, производња и продаја млека и млечних производа, производња и продаја погребне опреме, угоститељске услуге типа кафеа и бифеа, производња и трговина освежавајућих пића, минералних вода, дестилованих алкохолних пића, производња фармацеутских производа, медицинских хемикалија и биљних препарата)</t>
  </si>
  <si>
    <t>3102,23 цена је на месечном нивоу</t>
  </si>
  <si>
    <t>6204,46 цена је на месечном нивоу</t>
  </si>
  <si>
    <t>Правна лица и предузетници пета група (производња и продаја материја еколошких загађивача, производња и продаја хемикалија и хемијских производа, производња и продаја производа од гуме, производња и продаја производа од пластичних маса)</t>
  </si>
  <si>
    <t>3545,41 цена је на месечном нивоу</t>
  </si>
  <si>
    <t>7090,82 цена је на месечном нивоу</t>
  </si>
  <si>
    <r>
      <t>Контејнер - 5 м</t>
    </r>
    <r>
      <rPr>
        <vertAlign val="superscript"/>
        <sz val="12"/>
        <color rgb="FF000000"/>
        <rFont val="Calibri"/>
        <family val="2"/>
        <charset val="238"/>
      </rPr>
      <t>3</t>
    </r>
  </si>
  <si>
    <r>
      <t>Контејнер - 1,1 м</t>
    </r>
    <r>
      <rPr>
        <vertAlign val="superscript"/>
        <sz val="12"/>
        <color rgb="FF000000"/>
        <rFont val="Calibri"/>
        <family val="2"/>
        <charset val="238"/>
      </rPr>
      <t>3</t>
    </r>
  </si>
  <si>
    <t>ЦЕНА ИЗВОЗА СМЕЋА У Оџацима</t>
  </si>
  <si>
    <t>Приколице до 1 тоне</t>
  </si>
  <si>
    <t>Приколице до 3 тоне</t>
  </si>
  <si>
    <t>Приколице до 5 тона</t>
  </si>
  <si>
    <t>Приколице до 10 тона</t>
  </si>
  <si>
    <t>Приколице преко 10 тона</t>
  </si>
  <si>
    <t>по приколици</t>
  </si>
  <si>
    <t>Депоновање шута у сопственој режији</t>
  </si>
  <si>
    <t>Запремина шута</t>
  </si>
  <si>
    <t xml:space="preserve">                                                                                      ЈАВНО КОМУНАЛНО ПРЕДУЗЕЋЕ</t>
  </si>
  <si>
    <t xml:space="preserve">                                                                                     ''УСЛУГА''  О  Џ А Ц И</t>
  </si>
  <si>
    <t xml:space="preserve">                                                                                      Август, 2025.године</t>
  </si>
  <si>
    <t xml:space="preserve">                                                                      Ц Е Н О В Н И 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</si>
</sst>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 _R_S_D_-;\-* #,##0\ _R_S_D_-;_-* &quot;-&quot;\ _R_S_D_-;_-@_-"/>
  </numFmts>
  <fonts count="21" x14ac:knownFonts="1">
    <font>
      <sz val="11"/>
      <color theme="1"/>
      <name val="Calibri"/>
      <family val="2"/>
      <charset val="238"/>
      <scheme val="minor"/>
    </font>
    <font>
      <sz val="12"/>
      <color theme="1"/>
      <name val="Times New Roman"/>
      <family val="1"/>
      <charset val="238"/>
    </font>
    <font>
      <b/>
      <sz val="12"/>
      <color theme="1"/>
      <name val="Times New Roman"/>
      <family val="1"/>
      <charset val="238"/>
    </font>
    <font>
      <sz val="16"/>
      <color theme="1"/>
      <name val="Times New Roman"/>
      <family val="1"/>
      <charset val="238"/>
    </font>
    <font>
      <sz val="12"/>
      <color rgb="FFFF0000"/>
      <name val="Times New Roman"/>
      <family val="1"/>
      <charset val="238"/>
    </font>
    <font>
      <sz val="11"/>
      <color theme="1"/>
      <name val="Times New Roman"/>
      <family val="1"/>
      <charset val="238"/>
    </font>
    <font>
      <sz val="12"/>
      <color theme="1"/>
      <name val="Calibri"/>
      <family val="2"/>
    </font>
    <font>
      <b/>
      <sz val="12"/>
      <color theme="1"/>
      <name val="Calibri"/>
      <family val="2"/>
    </font>
    <font>
      <vertAlign val="superscript"/>
      <sz val="12"/>
      <color theme="1"/>
      <name val="Calibri"/>
      <family val="2"/>
    </font>
    <font>
      <sz val="12"/>
      <name val="Calibri"/>
      <family val="2"/>
    </font>
    <font>
      <b/>
      <sz val="12"/>
      <color theme="1"/>
      <name val="Calibri"/>
      <family val="2"/>
      <charset val="238"/>
    </font>
    <font>
      <sz val="12"/>
      <color theme="1"/>
      <name val="Calibri"/>
      <family val="2"/>
      <charset val="238"/>
    </font>
    <font>
      <sz val="12"/>
      <name val="Calibri"/>
      <family val="2"/>
      <charset val="238"/>
    </font>
    <font>
      <sz val="12"/>
      <color rgb="FF0070C0"/>
      <name val="Calibri"/>
      <family val="2"/>
    </font>
    <font>
      <sz val="11"/>
      <color rgb="FF0070C0"/>
      <name val="Calibri"/>
      <family val="2"/>
      <scheme val="minor"/>
    </font>
    <font>
      <sz val="12"/>
      <color rgb="FF0070C0"/>
      <name val="Calibri"/>
      <family val="2"/>
      <scheme val="minor"/>
    </font>
    <font>
      <vertAlign val="superscript"/>
      <sz val="18"/>
      <color theme="1"/>
      <name val="Calibri"/>
      <family val="2"/>
    </font>
    <font>
      <sz val="11"/>
      <color theme="1"/>
      <name val="Calibri"/>
      <family val="2"/>
      <charset val="238"/>
      <scheme val="minor"/>
    </font>
    <font>
      <sz val="12"/>
      <color rgb="FF000000"/>
      <name val="Calibri"/>
      <family val="2"/>
      <charset val="238"/>
    </font>
    <font>
      <sz val="12"/>
      <color rgb="FF0070C0"/>
      <name val="Calibri"/>
      <family val="2"/>
      <charset val="238"/>
    </font>
    <font>
      <vertAlign val="superscript"/>
      <sz val="12"/>
      <color rgb="FF000000"/>
      <name val="Calibri"/>
      <family val="2"/>
      <charset val="238"/>
    </font>
  </fonts>
  <fills count="2">
    <fill>
      <patternFill patternType="none"/>
    </fill>
    <fill>
      <patternFill patternType="gray125"/>
    </fill>
  </fills>
  <borders count="1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right style="medium">
        <color indexed="64"/>
      </right>
      <top/>
      <bottom/>
      <diagonal/>
    </border>
    <border>
      <left style="thin">
        <color auto="1"/>
      </left>
      <right style="medium">
        <color indexed="64"/>
      </right>
      <top style="medium">
        <color indexed="64"/>
      </top>
      <bottom/>
      <diagonal/>
    </border>
    <border>
      <left style="thin">
        <color auto="1"/>
      </left>
      <right style="medium">
        <color indexed="64"/>
      </right>
      <top/>
      <bottom style="medium">
        <color indexed="64"/>
      </bottom>
      <diagonal/>
    </border>
  </borders>
  <cellStyleXfs count="2">
    <xf numFmtId="0" fontId="0" fillId="0" borderId="0"/>
    <xf numFmtId="164" fontId="17" fillId="0" borderId="0" applyFont="0" applyFill="0" applyBorder="0" applyAlignment="0" applyProtection="0"/>
  </cellStyleXfs>
  <cellXfs count="80">
    <xf numFmtId="0" fontId="0" fillId="0" borderId="0" xfId="0"/>
    <xf numFmtId="0" fontId="1" fillId="0" borderId="0" xfId="0" applyFont="1"/>
    <xf numFmtId="0" fontId="2" fillId="0" borderId="0" xfId="0" applyFont="1" applyAlignment="1">
      <alignment horizontal="center"/>
    </xf>
    <xf numFmtId="0" fontId="1" fillId="0" borderId="4" xfId="0" applyFont="1" applyBorder="1" applyAlignment="1">
      <alignment horizontal="center" wrapText="1"/>
    </xf>
    <xf numFmtId="0" fontId="1" fillId="0" borderId="5" xfId="0" applyFont="1" applyBorder="1" applyAlignment="1">
      <alignment horizontal="center" wrapText="1"/>
    </xf>
    <xf numFmtId="4" fontId="0" fillId="0" borderId="0" xfId="0" applyNumberFormat="1"/>
    <xf numFmtId="4" fontId="1" fillId="0" borderId="5" xfId="0" applyNumberFormat="1" applyFont="1" applyBorder="1" applyAlignment="1">
      <alignment horizontal="center" vertical="top" wrapText="1"/>
    </xf>
    <xf numFmtId="4" fontId="4" fillId="0" borderId="5" xfId="0" applyNumberFormat="1" applyFont="1" applyBorder="1" applyAlignment="1">
      <alignment horizontal="center" vertical="top" wrapText="1"/>
    </xf>
    <xf numFmtId="0" fontId="2" fillId="0" borderId="2" xfId="0" applyFont="1" applyBorder="1" applyAlignment="1">
      <alignment horizontal="center" vertical="top" wrapText="1"/>
    </xf>
    <xf numFmtId="4" fontId="0" fillId="0" borderId="0" xfId="0" applyNumberFormat="1" applyAlignment="1">
      <alignment horizontal="center"/>
    </xf>
    <xf numFmtId="0" fontId="0" fillId="0" borderId="0" xfId="0" applyAlignment="1">
      <alignment horizontal="center"/>
    </xf>
    <xf numFmtId="0" fontId="0" fillId="0" borderId="0" xfId="0" applyAlignment="1">
      <alignment wrapText="1"/>
    </xf>
    <xf numFmtId="0" fontId="1" fillId="0" borderId="2" xfId="0" applyFont="1" applyBorder="1" applyAlignment="1">
      <alignment horizontal="center" vertical="top" wrapText="1"/>
    </xf>
    <xf numFmtId="0" fontId="5" fillId="0" borderId="0" xfId="0" applyFont="1" applyAlignment="1">
      <alignment wrapText="1"/>
    </xf>
    <xf numFmtId="0" fontId="1" fillId="0" borderId="0" xfId="0" applyFont="1" applyAlignment="1">
      <alignment wrapText="1"/>
    </xf>
    <xf numFmtId="0" fontId="5" fillId="0" borderId="0" xfId="0" applyFont="1"/>
    <xf numFmtId="0" fontId="5" fillId="0" borderId="0" xfId="0" applyFont="1" applyAlignment="1">
      <alignment horizontal="center"/>
    </xf>
    <xf numFmtId="4" fontId="5" fillId="0" borderId="0" xfId="0" applyNumberFormat="1" applyFont="1" applyAlignment="1">
      <alignment horizontal="center"/>
    </xf>
    <xf numFmtId="0" fontId="6" fillId="0" borderId="0" xfId="0" applyFont="1" applyAlignment="1">
      <alignment wrapText="1"/>
    </xf>
    <xf numFmtId="0" fontId="7" fillId="0" borderId="0" xfId="0" applyFont="1" applyAlignment="1">
      <alignment wrapText="1"/>
    </xf>
    <xf numFmtId="0" fontId="6" fillId="0" borderId="10" xfId="0" applyFont="1" applyBorder="1" applyAlignment="1">
      <alignment wrapText="1"/>
    </xf>
    <xf numFmtId="0" fontId="6" fillId="0" borderId="10" xfId="0" applyFont="1" applyBorder="1"/>
    <xf numFmtId="0" fontId="6" fillId="0" borderId="10" xfId="0" applyFont="1" applyBorder="1" applyAlignment="1">
      <alignment horizontal="left" vertical="center"/>
    </xf>
    <xf numFmtId="0" fontId="6" fillId="0" borderId="10" xfId="0" applyFont="1" applyBorder="1" applyAlignment="1">
      <alignment vertical="top"/>
    </xf>
    <xf numFmtId="0" fontId="8" fillId="0" borderId="10" xfId="0" applyFont="1" applyBorder="1" applyAlignment="1">
      <alignment wrapText="1"/>
    </xf>
    <xf numFmtId="0" fontId="7" fillId="0" borderId="10" xfId="0" applyFont="1" applyBorder="1" applyAlignment="1">
      <alignment wrapText="1"/>
    </xf>
    <xf numFmtId="4" fontId="6" fillId="0" borderId="0" xfId="0" applyNumberFormat="1" applyFont="1" applyAlignment="1">
      <alignment wrapText="1"/>
    </xf>
    <xf numFmtId="0" fontId="0" fillId="0" borderId="14" xfId="0" applyBorder="1" applyAlignment="1">
      <alignment horizontal="center"/>
    </xf>
    <xf numFmtId="0" fontId="6" fillId="0" borderId="11" xfId="0" applyFont="1" applyBorder="1" applyAlignment="1">
      <alignment wrapText="1"/>
    </xf>
    <xf numFmtId="0" fontId="6" fillId="0" borderId="13" xfId="0" applyFont="1" applyBorder="1" applyAlignment="1">
      <alignment wrapText="1"/>
    </xf>
    <xf numFmtId="0" fontId="9" fillId="0" borderId="10" xfId="0" applyFont="1" applyBorder="1" applyAlignment="1">
      <alignment wrapText="1"/>
    </xf>
    <xf numFmtId="0" fontId="10" fillId="0" borderId="10" xfId="0" applyFont="1" applyBorder="1" applyAlignment="1">
      <alignment wrapText="1"/>
    </xf>
    <xf numFmtId="0" fontId="11" fillId="0" borderId="10" xfId="0" applyFont="1" applyBorder="1" applyAlignment="1">
      <alignment wrapText="1"/>
    </xf>
    <xf numFmtId="0" fontId="12" fillId="0" borderId="10" xfId="0" applyFont="1" applyBorder="1" applyAlignment="1">
      <alignment wrapText="1"/>
    </xf>
    <xf numFmtId="2" fontId="6" fillId="0" borderId="10" xfId="0" applyNumberFormat="1" applyFont="1" applyBorder="1" applyAlignment="1">
      <alignment wrapText="1"/>
    </xf>
    <xf numFmtId="2" fontId="7" fillId="0" borderId="0" xfId="0" applyNumberFormat="1" applyFont="1" applyAlignment="1">
      <alignment wrapText="1"/>
    </xf>
    <xf numFmtId="2" fontId="7" fillId="0" borderId="10" xfId="0" applyNumberFormat="1" applyFont="1" applyBorder="1" applyAlignment="1">
      <alignment wrapText="1"/>
    </xf>
    <xf numFmtId="2" fontId="6" fillId="0" borderId="10" xfId="0" applyNumberFormat="1" applyFont="1" applyBorder="1"/>
    <xf numFmtId="2" fontId="8" fillId="0" borderId="10" xfId="0" applyNumberFormat="1" applyFont="1" applyBorder="1" applyAlignment="1">
      <alignment wrapText="1"/>
    </xf>
    <xf numFmtId="0" fontId="13" fillId="0" borderId="10" xfId="0" applyFont="1" applyBorder="1" applyAlignment="1">
      <alignment wrapText="1"/>
    </xf>
    <xf numFmtId="0" fontId="14" fillId="0" borderId="0" xfId="0" applyFont="1"/>
    <xf numFmtId="4" fontId="15" fillId="0" borderId="10" xfId="0" applyNumberFormat="1" applyFont="1" applyBorder="1"/>
    <xf numFmtId="4" fontId="13" fillId="0" borderId="10" xfId="0" applyNumberFormat="1" applyFont="1" applyBorder="1" applyAlignment="1">
      <alignment wrapText="1"/>
    </xf>
    <xf numFmtId="0" fontId="15" fillId="0" borderId="10" xfId="0" applyFont="1" applyBorder="1"/>
    <xf numFmtId="2" fontId="13" fillId="0" borderId="10" xfId="0" applyNumberFormat="1" applyFont="1" applyBorder="1" applyAlignment="1">
      <alignment wrapText="1"/>
    </xf>
    <xf numFmtId="2" fontId="16" fillId="0" borderId="10" xfId="0" applyNumberFormat="1" applyFont="1" applyBorder="1" applyAlignment="1">
      <alignment wrapText="1"/>
    </xf>
    <xf numFmtId="0" fontId="6" fillId="0" borderId="12" xfId="0" applyFont="1" applyBorder="1" applyAlignment="1">
      <alignment vertical="top" wrapText="1"/>
    </xf>
    <xf numFmtId="0" fontId="6" fillId="0" borderId="13" xfId="0" applyFont="1" applyBorder="1" applyAlignment="1">
      <alignment vertical="top" wrapText="1"/>
    </xf>
    <xf numFmtId="49" fontId="6" fillId="0" borderId="10" xfId="0" applyNumberFormat="1" applyFont="1" applyBorder="1" applyAlignment="1">
      <alignment wrapText="1"/>
    </xf>
    <xf numFmtId="2" fontId="13" fillId="0" borderId="10" xfId="1" applyNumberFormat="1" applyFont="1" applyBorder="1" applyAlignment="1">
      <alignment wrapText="1"/>
    </xf>
    <xf numFmtId="2" fontId="11" fillId="0" borderId="10" xfId="0" applyNumberFormat="1" applyFont="1" applyBorder="1" applyAlignment="1">
      <alignment wrapText="1"/>
    </xf>
    <xf numFmtId="2" fontId="0" fillId="0" borderId="0" xfId="0" applyNumberFormat="1"/>
    <xf numFmtId="0" fontId="18" fillId="0" borderId="5" xfId="0" applyFont="1" applyBorder="1" applyAlignment="1">
      <alignment vertical="center" wrapText="1"/>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19" fillId="0" borderId="15" xfId="0" applyFont="1" applyBorder="1" applyAlignment="1">
      <alignment vertical="center"/>
    </xf>
    <xf numFmtId="0" fontId="6" fillId="0" borderId="0" xfId="0" applyFont="1" applyAlignment="1">
      <alignment wrapText="1"/>
    </xf>
    <xf numFmtId="0" fontId="6" fillId="0" borderId="0" xfId="0" quotePrefix="1" applyFont="1" applyAlignment="1">
      <alignment wrapText="1"/>
    </xf>
    <xf numFmtId="0" fontId="6" fillId="0" borderId="10" xfId="0" applyFont="1" applyBorder="1" applyAlignment="1">
      <alignment wrapText="1"/>
    </xf>
    <xf numFmtId="0" fontId="7" fillId="0" borderId="10" xfId="0" applyFont="1" applyBorder="1" applyAlignment="1">
      <alignment wrapText="1"/>
    </xf>
    <xf numFmtId="0" fontId="6" fillId="0" borderId="11" xfId="0" applyFont="1" applyBorder="1" applyAlignment="1">
      <alignment vertical="top" wrapText="1"/>
    </xf>
    <xf numFmtId="0" fontId="6" fillId="0" borderId="12" xfId="0" applyFont="1" applyBorder="1" applyAlignment="1">
      <alignment vertical="top" wrapText="1"/>
    </xf>
    <xf numFmtId="0" fontId="6" fillId="0" borderId="13" xfId="0" applyFont="1" applyBorder="1" applyAlignment="1">
      <alignment vertical="top" wrapText="1"/>
    </xf>
    <xf numFmtId="0" fontId="18" fillId="0" borderId="1" xfId="0" applyFont="1" applyBorder="1" applyAlignment="1">
      <alignment vertical="center" wrapText="1"/>
    </xf>
    <xf numFmtId="0" fontId="18" fillId="0" borderId="2" xfId="0" applyFont="1" applyBorder="1" applyAlignment="1">
      <alignment vertical="center" wrapText="1"/>
    </xf>
    <xf numFmtId="0" fontId="18" fillId="0" borderId="16" xfId="0" applyFont="1" applyBorder="1" applyAlignment="1">
      <alignment vertical="center" wrapText="1"/>
    </xf>
    <xf numFmtId="0" fontId="18" fillId="0" borderId="17" xfId="0" applyFont="1" applyBorder="1" applyAlignment="1">
      <alignment vertical="center" wrapText="1"/>
    </xf>
    <xf numFmtId="0" fontId="2" fillId="0" borderId="8" xfId="0" applyFont="1" applyBorder="1" applyAlignment="1">
      <alignment horizontal="center" vertical="top" wrapText="1"/>
    </xf>
    <xf numFmtId="0" fontId="2" fillId="0" borderId="9" xfId="0" applyFont="1" applyBorder="1" applyAlignment="1">
      <alignment horizontal="center" vertical="top" wrapText="1"/>
    </xf>
    <xf numFmtId="0" fontId="2" fillId="0" borderId="3" xfId="0" applyFont="1" applyBorder="1" applyAlignment="1">
      <alignment horizontal="center" vertical="top" wrapText="1"/>
    </xf>
    <xf numFmtId="0" fontId="1" fillId="0" borderId="8" xfId="0" applyFont="1" applyBorder="1" applyAlignment="1">
      <alignment vertical="top" wrapText="1"/>
    </xf>
    <xf numFmtId="0" fontId="1" fillId="0" borderId="3" xfId="0" applyFont="1" applyBorder="1" applyAlignment="1">
      <alignment vertical="top" wrapText="1"/>
    </xf>
    <xf numFmtId="0" fontId="1" fillId="0" borderId="1" xfId="0" applyFont="1" applyBorder="1" applyAlignment="1">
      <alignment vertical="top" wrapText="1"/>
    </xf>
    <xf numFmtId="0" fontId="1" fillId="0" borderId="2" xfId="0" applyFont="1" applyBorder="1" applyAlignment="1">
      <alignment vertical="top" wrapText="1"/>
    </xf>
    <xf numFmtId="0" fontId="3" fillId="0" borderId="7" xfId="0" applyFont="1" applyBorder="1" applyAlignment="1">
      <alignment horizontal="center" wrapText="1"/>
    </xf>
    <xf numFmtId="0" fontId="3" fillId="0" borderId="4" xfId="0" applyFont="1" applyBorder="1" applyAlignment="1">
      <alignment horizontal="center" wrapText="1"/>
    </xf>
    <xf numFmtId="0" fontId="3" fillId="0" borderId="6" xfId="0" applyFont="1" applyBorder="1" applyAlignment="1">
      <alignment horizontal="center" wrapText="1"/>
    </xf>
    <xf numFmtId="0" fontId="3" fillId="0" borderId="5" xfId="0" applyFont="1" applyBorder="1" applyAlignment="1">
      <alignment horizontal="center" wrapText="1"/>
    </xf>
    <xf numFmtId="4" fontId="1" fillId="0" borderId="1" xfId="0" applyNumberFormat="1" applyFont="1" applyBorder="1" applyAlignment="1">
      <alignment horizontal="center" vertical="top" wrapText="1"/>
    </xf>
    <xf numFmtId="4" fontId="1" fillId="0" borderId="2" xfId="0" applyNumberFormat="1" applyFont="1" applyBorder="1" applyAlignment="1">
      <alignment horizontal="center" vertical="top" wrapText="1"/>
    </xf>
  </cellXfs>
  <cellStyles count="2">
    <cellStyle name="Comma [0]" xfId="1" builtinId="6"/>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8504</xdr:colOff>
      <xdr:row>0</xdr:row>
      <xdr:rowOff>0</xdr:rowOff>
    </xdr:from>
    <xdr:to>
      <xdr:col>1</xdr:col>
      <xdr:colOff>1020535</xdr:colOff>
      <xdr:row>5</xdr:row>
      <xdr:rowOff>175980</xdr:rowOff>
    </xdr:to>
    <xdr:pic>
      <xdr:nvPicPr>
        <xdr:cNvPr id="2" name="Picture 1">
          <a:extLst>
            <a:ext uri="{FF2B5EF4-FFF2-40B4-BE49-F238E27FC236}">
              <a16:creationId xmlns:a16="http://schemas.microsoft.com/office/drawing/2014/main" id="{AD38634F-DDA4-6419-B90B-AB641EA8CC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04" y="0"/>
          <a:ext cx="1573326" cy="12220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Z331"/>
  <sheetViews>
    <sheetView tabSelected="1" zoomScale="112" zoomScaleNormal="112" workbookViewId="0">
      <selection activeCell="B4" sqref="B4"/>
    </sheetView>
  </sheetViews>
  <sheetFormatPr defaultRowHeight="15" x14ac:dyDescent="0.25"/>
  <cols>
    <col min="1" max="1" width="8.42578125" customWidth="1"/>
    <col min="2" max="2" width="68" style="11" customWidth="1"/>
    <col min="3" max="3" width="11.85546875" style="10" customWidth="1"/>
    <col min="4" max="6" width="10.5703125" style="10" hidden="1" customWidth="1"/>
    <col min="7" max="7" width="14.85546875" bestFit="1" customWidth="1"/>
    <col min="8" max="8" width="10.140625" bestFit="1" customWidth="1"/>
    <col min="9" max="9" width="13.5703125" bestFit="1" customWidth="1"/>
  </cols>
  <sheetData>
    <row r="1" spans="1:9" ht="16.5" customHeight="1" x14ac:dyDescent="0.25">
      <c r="A1" s="56" t="s">
        <v>345</v>
      </c>
      <c r="B1" s="56"/>
      <c r="C1"/>
      <c r="D1" s="18"/>
      <c r="E1" s="18"/>
      <c r="F1" s="18"/>
    </row>
    <row r="2" spans="1:9" ht="16.5" customHeight="1" x14ac:dyDescent="0.25">
      <c r="A2" s="57" t="s">
        <v>346</v>
      </c>
      <c r="B2" s="56"/>
      <c r="C2" s="18"/>
      <c r="D2" s="18"/>
      <c r="E2" s="18"/>
      <c r="F2" s="18"/>
    </row>
    <row r="3" spans="1:9" ht="16.5" customHeight="1" x14ac:dyDescent="0.25">
      <c r="A3" s="56" t="s">
        <v>347</v>
      </c>
      <c r="B3" s="56"/>
      <c r="C3" s="18"/>
      <c r="D3" s="18"/>
      <c r="E3" s="18"/>
      <c r="F3" s="18"/>
    </row>
    <row r="4" spans="1:9" ht="15.75" x14ac:dyDescent="0.25">
      <c r="A4" s="18"/>
      <c r="B4" s="18"/>
      <c r="C4" s="18"/>
      <c r="D4" s="18"/>
      <c r="E4" s="18"/>
      <c r="F4" s="18"/>
    </row>
    <row r="5" spans="1:9" ht="15.75" x14ac:dyDescent="0.25">
      <c r="A5" s="18"/>
      <c r="B5" s="19" t="s">
        <v>348</v>
      </c>
      <c r="C5" s="18"/>
      <c r="D5" s="18"/>
      <c r="E5" s="18"/>
      <c r="F5" s="18"/>
    </row>
    <row r="6" spans="1:9" ht="33" customHeight="1" x14ac:dyDescent="0.25">
      <c r="A6" s="18"/>
      <c r="B6" s="19" t="s">
        <v>27</v>
      </c>
      <c r="C6" s="18"/>
      <c r="D6" s="18"/>
      <c r="E6" s="18"/>
      <c r="F6" s="18"/>
    </row>
    <row r="7" spans="1:9" ht="15.75" x14ac:dyDescent="0.25">
      <c r="A7" s="18"/>
      <c r="B7" s="18"/>
      <c r="C7" s="18"/>
      <c r="D7" s="18" t="s">
        <v>273</v>
      </c>
      <c r="E7" s="18" t="s">
        <v>273</v>
      </c>
      <c r="F7" s="18" t="s">
        <v>273</v>
      </c>
    </row>
    <row r="8" spans="1:9" ht="30" customHeight="1" x14ac:dyDescent="0.25">
      <c r="A8" s="20" t="s">
        <v>28</v>
      </c>
      <c r="B8" s="20" t="s">
        <v>29</v>
      </c>
      <c r="C8" s="20" t="s">
        <v>207</v>
      </c>
      <c r="D8" s="34" t="s">
        <v>30</v>
      </c>
      <c r="E8" s="34" t="s">
        <v>31</v>
      </c>
      <c r="F8" s="34" t="s">
        <v>227</v>
      </c>
      <c r="G8" s="39" t="s">
        <v>30</v>
      </c>
      <c r="H8" s="39" t="s">
        <v>31</v>
      </c>
      <c r="I8" s="39" t="s">
        <v>227</v>
      </c>
    </row>
    <row r="9" spans="1:9" ht="16.5" customHeight="1" x14ac:dyDescent="0.25">
      <c r="A9" s="20">
        <v>1</v>
      </c>
      <c r="B9" s="59" t="s">
        <v>32</v>
      </c>
      <c r="C9" s="59"/>
      <c r="D9" s="35"/>
      <c r="E9" s="35"/>
      <c r="F9" s="35"/>
      <c r="G9" s="40"/>
      <c r="H9" s="40"/>
      <c r="I9" s="40"/>
    </row>
    <row r="10" spans="1:9" ht="16.5" customHeight="1" x14ac:dyDescent="0.25">
      <c r="A10" s="20" t="s">
        <v>10</v>
      </c>
      <c r="B10" s="20" t="s">
        <v>33</v>
      </c>
      <c r="C10" s="20" t="s">
        <v>34</v>
      </c>
      <c r="D10" s="34">
        <v>68.180000000000007</v>
      </c>
      <c r="E10" s="34">
        <v>6.8180000000000014</v>
      </c>
      <c r="F10" s="34">
        <f>+D10+E10</f>
        <v>74.998000000000005</v>
      </c>
      <c r="G10" s="51">
        <v>127.63</v>
      </c>
      <c r="H10" s="42">
        <f>G10*0.1</f>
        <v>12.763</v>
      </c>
      <c r="I10" s="42">
        <f>G10+H10</f>
        <v>140.393</v>
      </c>
    </row>
    <row r="11" spans="1:9" ht="16.5" customHeight="1" x14ac:dyDescent="0.25">
      <c r="A11" s="20" t="s">
        <v>10</v>
      </c>
      <c r="B11" s="20" t="s">
        <v>35</v>
      </c>
      <c r="C11" s="20" t="s">
        <v>34</v>
      </c>
      <c r="D11" s="34">
        <v>122.73</v>
      </c>
      <c r="E11" s="34">
        <v>12.273000000000001</v>
      </c>
      <c r="F11" s="34">
        <f t="shared" ref="F11:F89" si="0">+D11+E11</f>
        <v>135.00300000000001</v>
      </c>
      <c r="G11" s="51">
        <v>229.76</v>
      </c>
      <c r="H11" s="42">
        <f t="shared" ref="H11:H15" si="1">G11*0.1</f>
        <v>22.975999999999999</v>
      </c>
      <c r="I11" s="42">
        <f t="shared" ref="I11:I15" si="2">G11+H11</f>
        <v>252.73599999999999</v>
      </c>
    </row>
    <row r="12" spans="1:9" ht="16.5" customHeight="1" x14ac:dyDescent="0.25">
      <c r="A12" s="20" t="s">
        <v>10</v>
      </c>
      <c r="B12" s="20" t="s">
        <v>36</v>
      </c>
      <c r="C12" s="20" t="s">
        <v>34</v>
      </c>
      <c r="D12" s="34">
        <v>45.45</v>
      </c>
      <c r="E12" s="34">
        <v>4.5450000000000008</v>
      </c>
      <c r="F12" s="34">
        <f t="shared" si="0"/>
        <v>49.995000000000005</v>
      </c>
      <c r="G12" s="51">
        <v>85.09</v>
      </c>
      <c r="H12" s="42">
        <f t="shared" si="1"/>
        <v>8.5090000000000003</v>
      </c>
      <c r="I12" s="42">
        <f t="shared" si="2"/>
        <v>93.599000000000004</v>
      </c>
    </row>
    <row r="13" spans="1:9" ht="16.5" customHeight="1" x14ac:dyDescent="0.25">
      <c r="A13" s="20" t="s">
        <v>10</v>
      </c>
      <c r="B13" s="20" t="s">
        <v>37</v>
      </c>
      <c r="C13" s="20" t="s">
        <v>34</v>
      </c>
      <c r="D13" s="34">
        <v>45.45</v>
      </c>
      <c r="E13" s="34">
        <v>4.5450000000000008</v>
      </c>
      <c r="F13" s="34">
        <f t="shared" si="0"/>
        <v>49.995000000000005</v>
      </c>
      <c r="G13" s="51">
        <v>85.09</v>
      </c>
      <c r="H13" s="42">
        <f t="shared" si="1"/>
        <v>8.5090000000000003</v>
      </c>
      <c r="I13" s="42">
        <f t="shared" si="2"/>
        <v>93.599000000000004</v>
      </c>
    </row>
    <row r="14" spans="1:9" ht="16.5" customHeight="1" x14ac:dyDescent="0.25">
      <c r="A14" s="20" t="s">
        <v>10</v>
      </c>
      <c r="B14" s="20" t="s">
        <v>38</v>
      </c>
      <c r="C14" s="20" t="s">
        <v>34</v>
      </c>
      <c r="D14" s="34">
        <v>68.180000000000007</v>
      </c>
      <c r="E14" s="34">
        <v>6.8180000000000014</v>
      </c>
      <c r="F14" s="34">
        <f t="shared" si="0"/>
        <v>74.998000000000005</v>
      </c>
      <c r="G14" s="51">
        <v>127.63</v>
      </c>
      <c r="H14" s="42">
        <f t="shared" si="1"/>
        <v>12.763</v>
      </c>
      <c r="I14" s="42">
        <f t="shared" si="2"/>
        <v>140.393</v>
      </c>
    </row>
    <row r="15" spans="1:9" ht="16.5" customHeight="1" x14ac:dyDescent="0.25">
      <c r="A15" s="20" t="s">
        <v>10</v>
      </c>
      <c r="B15" s="20" t="s">
        <v>39</v>
      </c>
      <c r="C15" s="20" t="s">
        <v>34</v>
      </c>
      <c r="D15" s="34">
        <v>45.45</v>
      </c>
      <c r="E15" s="34">
        <v>4.5450000000000008</v>
      </c>
      <c r="F15" s="34">
        <f t="shared" si="0"/>
        <v>49.995000000000005</v>
      </c>
      <c r="G15" s="51">
        <v>85.09</v>
      </c>
      <c r="H15" s="42">
        <f t="shared" si="1"/>
        <v>8.5090000000000003</v>
      </c>
      <c r="I15" s="42">
        <f t="shared" si="2"/>
        <v>93.599000000000004</v>
      </c>
    </row>
    <row r="16" spans="1:9" ht="16.5" customHeight="1" x14ac:dyDescent="0.25">
      <c r="A16" s="58"/>
      <c r="B16" s="58"/>
      <c r="C16" s="58"/>
      <c r="D16" s="34"/>
      <c r="E16" s="34"/>
      <c r="F16" s="34"/>
      <c r="G16" s="41"/>
      <c r="H16" s="42"/>
      <c r="I16" s="42"/>
    </row>
    <row r="17" spans="1:9" ht="16.5" customHeight="1" x14ac:dyDescent="0.25">
      <c r="A17" s="20"/>
      <c r="B17" s="20"/>
      <c r="C17" s="20"/>
      <c r="D17" s="34"/>
      <c r="E17" s="34"/>
      <c r="F17" s="34"/>
      <c r="G17" s="41"/>
      <c r="H17" s="42"/>
      <c r="I17" s="42"/>
    </row>
    <row r="18" spans="1:9" ht="16.5" customHeight="1" x14ac:dyDescent="0.25">
      <c r="A18" s="20">
        <v>2</v>
      </c>
      <c r="B18" s="59" t="s">
        <v>40</v>
      </c>
      <c r="C18" s="59"/>
      <c r="D18" s="36"/>
      <c r="E18" s="36"/>
      <c r="F18" s="34"/>
      <c r="G18" s="41"/>
      <c r="H18" s="42"/>
      <c r="I18" s="42"/>
    </row>
    <row r="19" spans="1:9" ht="16.5" customHeight="1" x14ac:dyDescent="0.25">
      <c r="A19" s="20" t="s">
        <v>10</v>
      </c>
      <c r="B19" s="20" t="s">
        <v>33</v>
      </c>
      <c r="C19" s="20" t="s">
        <v>34</v>
      </c>
      <c r="D19" s="34">
        <v>63.64</v>
      </c>
      <c r="E19" s="34">
        <v>6.3640000000000008</v>
      </c>
      <c r="F19" s="34">
        <f t="shared" ref="F19:F22" si="3">+D19+E19</f>
        <v>70.004000000000005</v>
      </c>
      <c r="G19" s="41">
        <v>76.37</v>
      </c>
      <c r="H19" s="42">
        <f t="shared" ref="H19:H22" si="4">SUM(G19*10%)</f>
        <v>7.6370000000000005</v>
      </c>
      <c r="I19" s="42">
        <f t="shared" ref="I19:I22" si="5">SUM(G19+H19)</f>
        <v>84.007000000000005</v>
      </c>
    </row>
    <row r="20" spans="1:9" ht="16.5" customHeight="1" x14ac:dyDescent="0.25">
      <c r="A20" s="20" t="s">
        <v>10</v>
      </c>
      <c r="B20" s="20" t="s">
        <v>35</v>
      </c>
      <c r="C20" s="20" t="s">
        <v>34</v>
      </c>
      <c r="D20" s="34">
        <v>81.819999999999993</v>
      </c>
      <c r="E20" s="34">
        <v>8.1820000000000004</v>
      </c>
      <c r="F20" s="34">
        <f t="shared" si="3"/>
        <v>90.001999999999995</v>
      </c>
      <c r="G20" s="41">
        <v>98.18</v>
      </c>
      <c r="H20" s="42">
        <f t="shared" si="4"/>
        <v>9.8180000000000014</v>
      </c>
      <c r="I20" s="42">
        <f t="shared" si="5"/>
        <v>107.998</v>
      </c>
    </row>
    <row r="21" spans="1:9" ht="16.5" customHeight="1" x14ac:dyDescent="0.25">
      <c r="A21" s="20" t="s">
        <v>10</v>
      </c>
      <c r="B21" s="20" t="s">
        <v>38</v>
      </c>
      <c r="C21" s="20" t="s">
        <v>34</v>
      </c>
      <c r="D21" s="34">
        <v>63.64</v>
      </c>
      <c r="E21" s="34">
        <v>6.3640000000000008</v>
      </c>
      <c r="F21" s="34">
        <f t="shared" si="3"/>
        <v>70.004000000000005</v>
      </c>
      <c r="G21" s="41">
        <v>76.37</v>
      </c>
      <c r="H21" s="42">
        <f t="shared" si="4"/>
        <v>7.6370000000000005</v>
      </c>
      <c r="I21" s="42">
        <f t="shared" si="5"/>
        <v>84.007000000000005</v>
      </c>
    </row>
    <row r="22" spans="1:9" ht="16.5" customHeight="1" x14ac:dyDescent="0.25">
      <c r="A22" s="20" t="s">
        <v>10</v>
      </c>
      <c r="B22" s="20" t="s">
        <v>36</v>
      </c>
      <c r="C22" s="20" t="s">
        <v>34</v>
      </c>
      <c r="D22" s="34">
        <v>45.45</v>
      </c>
      <c r="E22" s="34">
        <v>4.5450000000000008</v>
      </c>
      <c r="F22" s="34">
        <f t="shared" si="3"/>
        <v>49.995000000000005</v>
      </c>
      <c r="G22" s="41">
        <v>50</v>
      </c>
      <c r="H22" s="42">
        <f t="shared" si="4"/>
        <v>5</v>
      </c>
      <c r="I22" s="42">
        <f t="shared" si="5"/>
        <v>55</v>
      </c>
    </row>
    <row r="23" spans="1:9" ht="16.5" customHeight="1" x14ac:dyDescent="0.25">
      <c r="A23" s="20"/>
      <c r="B23" s="20"/>
      <c r="C23" s="20"/>
      <c r="D23" s="34"/>
      <c r="E23" s="34"/>
      <c r="F23" s="34"/>
      <c r="G23" s="41"/>
      <c r="H23" s="42"/>
      <c r="I23" s="42"/>
    </row>
    <row r="24" spans="1:9" ht="16.5" customHeight="1" x14ac:dyDescent="0.25">
      <c r="A24" s="20"/>
      <c r="B24" s="20"/>
      <c r="C24" s="20"/>
      <c r="D24" s="34"/>
      <c r="E24" s="34"/>
      <c r="F24" s="34"/>
      <c r="G24" s="41"/>
      <c r="H24" s="42"/>
      <c r="I24" s="42"/>
    </row>
    <row r="25" spans="1:9" ht="16.5" customHeight="1" x14ac:dyDescent="0.25">
      <c r="A25" s="20">
        <v>3</v>
      </c>
      <c r="B25" s="59" t="s">
        <v>336</v>
      </c>
      <c r="C25" s="59"/>
      <c r="D25" s="36"/>
      <c r="E25" s="36"/>
      <c r="F25" s="34"/>
      <c r="G25" s="41"/>
      <c r="H25" s="43"/>
      <c r="I25" s="43"/>
    </row>
    <row r="26" spans="1:9" ht="30.75" customHeight="1" thickBot="1" x14ac:dyDescent="0.3">
      <c r="A26" s="20" t="s">
        <v>10</v>
      </c>
      <c r="B26" s="52" t="s">
        <v>42</v>
      </c>
      <c r="C26" s="52" t="s">
        <v>43</v>
      </c>
      <c r="D26" s="53">
        <v>797.73</v>
      </c>
      <c r="E26" s="34">
        <v>40.908999999999999</v>
      </c>
      <c r="F26" s="34">
        <f t="shared" si="0"/>
        <v>838.63900000000001</v>
      </c>
      <c r="G26" s="41">
        <v>797.73</v>
      </c>
      <c r="H26" s="42">
        <f>G26*0.1</f>
        <v>79.77300000000001</v>
      </c>
      <c r="I26" s="42">
        <f>G26+H26</f>
        <v>877.50300000000004</v>
      </c>
    </row>
    <row r="27" spans="1:9" ht="32.25" customHeight="1" thickBot="1" x14ac:dyDescent="0.3">
      <c r="A27" s="20" t="s">
        <v>10</v>
      </c>
      <c r="B27" s="52" t="s">
        <v>44</v>
      </c>
      <c r="C27" s="52" t="s">
        <v>43</v>
      </c>
      <c r="D27" s="53">
        <v>886.35</v>
      </c>
      <c r="E27" s="34">
        <v>45.454000000000008</v>
      </c>
      <c r="F27" s="34">
        <f t="shared" si="0"/>
        <v>931.80400000000009</v>
      </c>
      <c r="G27" s="41">
        <v>886.35</v>
      </c>
      <c r="H27" s="42">
        <f t="shared" ref="H27:H41" si="6">G27*0.1</f>
        <v>88.635000000000005</v>
      </c>
      <c r="I27" s="42">
        <f>G27+H27</f>
        <v>974.98500000000001</v>
      </c>
    </row>
    <row r="28" spans="1:9" ht="126" customHeight="1" thickBot="1" x14ac:dyDescent="0.3">
      <c r="A28" s="20"/>
      <c r="B28" s="52" t="s">
        <v>318</v>
      </c>
      <c r="C28" s="52" t="s">
        <v>319</v>
      </c>
      <c r="D28" s="53">
        <v>886.35</v>
      </c>
      <c r="E28" s="34"/>
      <c r="F28" s="34"/>
      <c r="G28" s="41">
        <v>886.35</v>
      </c>
      <c r="H28" s="42">
        <f t="shared" si="6"/>
        <v>88.635000000000005</v>
      </c>
      <c r="I28" s="42">
        <f t="shared" ref="I28:I41" si="7">G28+H28</f>
        <v>974.98500000000001</v>
      </c>
    </row>
    <row r="29" spans="1:9" ht="125.25" customHeight="1" thickBot="1" x14ac:dyDescent="0.3">
      <c r="A29" s="20"/>
      <c r="B29" s="65" t="s">
        <v>320</v>
      </c>
      <c r="C29" s="52" t="s">
        <v>321</v>
      </c>
      <c r="D29" s="54" t="s">
        <v>322</v>
      </c>
      <c r="E29" s="34"/>
      <c r="F29" s="34"/>
      <c r="G29" s="41">
        <v>1772.7</v>
      </c>
      <c r="H29" s="42">
        <f t="shared" si="6"/>
        <v>177.27</v>
      </c>
      <c r="I29" s="42">
        <f t="shared" si="7"/>
        <v>1949.97</v>
      </c>
    </row>
    <row r="30" spans="1:9" ht="64.5" customHeight="1" thickBot="1" x14ac:dyDescent="0.3">
      <c r="A30" s="20"/>
      <c r="B30" s="66"/>
      <c r="C30" s="52" t="s">
        <v>323</v>
      </c>
      <c r="D30" s="53" t="s">
        <v>324</v>
      </c>
      <c r="E30" s="34"/>
      <c r="F30" s="34"/>
      <c r="G30" s="41">
        <v>3545.4</v>
      </c>
      <c r="H30" s="42">
        <f t="shared" si="6"/>
        <v>354.54</v>
      </c>
      <c r="I30" s="42">
        <f t="shared" si="7"/>
        <v>3899.94</v>
      </c>
    </row>
    <row r="31" spans="1:9" ht="204" customHeight="1" thickBot="1" x14ac:dyDescent="0.3">
      <c r="A31" s="20"/>
      <c r="B31" s="65" t="s">
        <v>325</v>
      </c>
      <c r="C31" s="52" t="s">
        <v>321</v>
      </c>
      <c r="D31" s="54" t="s">
        <v>326</v>
      </c>
      <c r="E31" s="34"/>
      <c r="F31" s="34"/>
      <c r="G31" s="41">
        <v>2659.06</v>
      </c>
      <c r="H31" s="42">
        <f t="shared" si="6"/>
        <v>265.90600000000001</v>
      </c>
      <c r="I31" s="42">
        <f t="shared" si="7"/>
        <v>2924.9659999999999</v>
      </c>
    </row>
    <row r="32" spans="1:9" ht="66" customHeight="1" thickBot="1" x14ac:dyDescent="0.3">
      <c r="A32" s="20"/>
      <c r="B32" s="66"/>
      <c r="C32" s="52" t="s">
        <v>323</v>
      </c>
      <c r="D32" s="53" t="s">
        <v>327</v>
      </c>
      <c r="E32" s="34"/>
      <c r="F32" s="34"/>
      <c r="G32" s="41">
        <v>5218.12</v>
      </c>
      <c r="H32" s="42">
        <f t="shared" si="6"/>
        <v>521.81200000000001</v>
      </c>
      <c r="I32" s="42">
        <f t="shared" si="7"/>
        <v>5739.9319999999998</v>
      </c>
    </row>
    <row r="33" spans="1:9" ht="298.5" customHeight="1" thickBot="1" x14ac:dyDescent="0.3">
      <c r="A33" s="20"/>
      <c r="B33" s="63" t="s">
        <v>328</v>
      </c>
      <c r="C33" s="52" t="s">
        <v>321</v>
      </c>
      <c r="D33" s="55" t="s">
        <v>329</v>
      </c>
      <c r="E33" s="34"/>
      <c r="F33" s="34"/>
      <c r="G33" s="41">
        <v>3102.23</v>
      </c>
      <c r="H33" s="42">
        <f t="shared" si="6"/>
        <v>310.22300000000001</v>
      </c>
      <c r="I33" s="42">
        <f t="shared" si="7"/>
        <v>3412.453</v>
      </c>
    </row>
    <row r="34" spans="1:9" ht="48" customHeight="1" thickBot="1" x14ac:dyDescent="0.3">
      <c r="A34" s="20"/>
      <c r="B34" s="64"/>
      <c r="C34" s="52" t="s">
        <v>323</v>
      </c>
      <c r="D34" s="53" t="s">
        <v>330</v>
      </c>
      <c r="E34" s="34"/>
      <c r="F34" s="34"/>
      <c r="G34" s="41">
        <v>6204.46</v>
      </c>
      <c r="H34" s="42">
        <f t="shared" si="6"/>
        <v>620.44600000000003</v>
      </c>
      <c r="I34" s="42">
        <f t="shared" si="7"/>
        <v>6824.9059999999999</v>
      </c>
    </row>
    <row r="35" spans="1:9" ht="177" customHeight="1" thickBot="1" x14ac:dyDescent="0.3">
      <c r="A35" s="20"/>
      <c r="B35" s="63" t="s">
        <v>331</v>
      </c>
      <c r="C35" s="52" t="s">
        <v>321</v>
      </c>
      <c r="D35" s="54" t="s">
        <v>332</v>
      </c>
      <c r="E35" s="34"/>
      <c r="F35" s="34"/>
      <c r="G35" s="41">
        <v>3545.41</v>
      </c>
      <c r="H35" s="42">
        <f t="shared" si="6"/>
        <v>354.541</v>
      </c>
      <c r="I35" s="42">
        <f t="shared" si="7"/>
        <v>3899.951</v>
      </c>
    </row>
    <row r="36" spans="1:9" ht="87.75" customHeight="1" thickBot="1" x14ac:dyDescent="0.3">
      <c r="A36" s="20"/>
      <c r="B36" s="64"/>
      <c r="C36" s="52" t="s">
        <v>323</v>
      </c>
      <c r="D36" s="53" t="s">
        <v>333</v>
      </c>
      <c r="E36" s="34"/>
      <c r="F36" s="34"/>
      <c r="G36" s="41">
        <v>7090.82</v>
      </c>
      <c r="H36" s="42">
        <f t="shared" si="6"/>
        <v>709.08199999999999</v>
      </c>
      <c r="I36" s="42">
        <f t="shared" si="7"/>
        <v>7799.902</v>
      </c>
    </row>
    <row r="37" spans="1:9" ht="42.75" customHeight="1" thickBot="1" x14ac:dyDescent="0.3">
      <c r="A37" s="58" t="s">
        <v>10</v>
      </c>
      <c r="B37" s="63" t="s">
        <v>48</v>
      </c>
      <c r="C37" s="52" t="s">
        <v>334</v>
      </c>
      <c r="D37" s="53">
        <v>9786.86</v>
      </c>
      <c r="E37" s="34">
        <v>602.26800000000003</v>
      </c>
      <c r="F37" s="34">
        <f t="shared" si="0"/>
        <v>10389.128000000001</v>
      </c>
      <c r="G37" s="41">
        <v>9786.86</v>
      </c>
      <c r="H37" s="42">
        <f t="shared" si="6"/>
        <v>978.68600000000015</v>
      </c>
      <c r="I37" s="42">
        <f t="shared" si="7"/>
        <v>10765.546</v>
      </c>
    </row>
    <row r="38" spans="1:9" ht="110.25" customHeight="1" thickBot="1" x14ac:dyDescent="0.3">
      <c r="A38" s="58"/>
      <c r="B38" s="64"/>
      <c r="C38" s="52" t="s">
        <v>335</v>
      </c>
      <c r="D38" s="53">
        <v>1950.6</v>
      </c>
      <c r="E38" s="34">
        <v>120.03699999999999</v>
      </c>
      <c r="F38" s="34">
        <f t="shared" si="0"/>
        <v>2070.6369999999997</v>
      </c>
      <c r="G38" s="41">
        <v>1950.6</v>
      </c>
      <c r="H38" s="42">
        <f t="shared" si="6"/>
        <v>195.06</v>
      </c>
      <c r="I38" s="42">
        <f t="shared" si="7"/>
        <v>2145.66</v>
      </c>
    </row>
    <row r="39" spans="1:9" ht="46.5" customHeight="1" thickBot="1" x14ac:dyDescent="0.3">
      <c r="A39" s="58" t="s">
        <v>10</v>
      </c>
      <c r="B39" s="63" t="s">
        <v>49</v>
      </c>
      <c r="C39" s="52" t="s">
        <v>334</v>
      </c>
      <c r="D39" s="53">
        <v>14035.32</v>
      </c>
      <c r="E39" s="34">
        <v>719.7600000000001</v>
      </c>
      <c r="F39" s="34">
        <f t="shared" si="0"/>
        <v>14755.08</v>
      </c>
      <c r="G39" s="41">
        <v>14035.32</v>
      </c>
      <c r="H39" s="42">
        <f t="shared" si="6"/>
        <v>1403.5320000000002</v>
      </c>
      <c r="I39" s="42">
        <f t="shared" si="7"/>
        <v>15438.851999999999</v>
      </c>
    </row>
    <row r="40" spans="1:9" ht="99" customHeight="1" thickBot="1" x14ac:dyDescent="0.3">
      <c r="A40" s="58"/>
      <c r="B40" s="64"/>
      <c r="C40" s="52" t="s">
        <v>335</v>
      </c>
      <c r="D40" s="53">
        <v>3208.84</v>
      </c>
      <c r="E40" s="34">
        <v>164.55600000000001</v>
      </c>
      <c r="F40" s="34">
        <f t="shared" si="0"/>
        <v>3373.3960000000002</v>
      </c>
      <c r="G40" s="41">
        <v>3208.84</v>
      </c>
      <c r="H40" s="42">
        <f t="shared" si="6"/>
        <v>320.88400000000001</v>
      </c>
      <c r="I40" s="42">
        <f t="shared" si="7"/>
        <v>3529.7240000000002</v>
      </c>
    </row>
    <row r="41" spans="1:9" ht="33" customHeight="1" thickBot="1" x14ac:dyDescent="0.3">
      <c r="A41" s="20" t="s">
        <v>10</v>
      </c>
      <c r="B41" s="52" t="s">
        <v>50</v>
      </c>
      <c r="C41" s="52" t="s">
        <v>34</v>
      </c>
      <c r="D41" s="53">
        <v>2437.9</v>
      </c>
      <c r="E41" s="34">
        <v>150.02500000000001</v>
      </c>
      <c r="F41" s="34">
        <f t="shared" si="0"/>
        <v>2587.9250000000002</v>
      </c>
      <c r="G41" s="41">
        <v>2437.9</v>
      </c>
      <c r="H41" s="42">
        <f t="shared" si="6"/>
        <v>243.79000000000002</v>
      </c>
      <c r="I41" s="42">
        <f t="shared" si="7"/>
        <v>2681.69</v>
      </c>
    </row>
    <row r="42" spans="1:9" ht="16.5" customHeight="1" x14ac:dyDescent="0.25">
      <c r="A42" s="20">
        <v>4</v>
      </c>
      <c r="B42" s="59" t="s">
        <v>51</v>
      </c>
      <c r="C42" s="59"/>
      <c r="D42" s="36"/>
      <c r="E42" s="36"/>
      <c r="F42" s="34"/>
      <c r="G42" s="41"/>
      <c r="H42" s="41"/>
      <c r="I42" s="43"/>
    </row>
    <row r="43" spans="1:9" ht="28.5" customHeight="1" thickBot="1" x14ac:dyDescent="0.3">
      <c r="A43" s="20" t="s">
        <v>10</v>
      </c>
      <c r="B43" s="52" t="s">
        <v>42</v>
      </c>
      <c r="C43" s="52" t="s">
        <v>43</v>
      </c>
      <c r="D43" s="53">
        <v>797.73</v>
      </c>
      <c r="E43" s="34">
        <v>40.908999999999999</v>
      </c>
      <c r="F43" s="34">
        <f t="shared" ref="F43:F44" si="8">+D43+E43</f>
        <v>838.63900000000001</v>
      </c>
      <c r="G43" s="41">
        <v>797.73</v>
      </c>
      <c r="H43" s="42">
        <f>G43*0.1</f>
        <v>79.77300000000001</v>
      </c>
      <c r="I43" s="42">
        <f>G43+H43</f>
        <v>877.50300000000004</v>
      </c>
    </row>
    <row r="44" spans="1:9" ht="33" customHeight="1" thickBot="1" x14ac:dyDescent="0.3">
      <c r="A44" s="20" t="s">
        <v>10</v>
      </c>
      <c r="B44" s="52" t="s">
        <v>44</v>
      </c>
      <c r="C44" s="52" t="s">
        <v>43</v>
      </c>
      <c r="D44" s="53">
        <v>886.35</v>
      </c>
      <c r="E44" s="34">
        <v>45.454000000000008</v>
      </c>
      <c r="F44" s="34">
        <f t="shared" si="8"/>
        <v>931.80400000000009</v>
      </c>
      <c r="G44" s="41">
        <v>886.35</v>
      </c>
      <c r="H44" s="42">
        <f t="shared" ref="H44:H58" si="9">G44*0.1</f>
        <v>88.635000000000005</v>
      </c>
      <c r="I44" s="42">
        <f>G44+H44</f>
        <v>974.98500000000001</v>
      </c>
    </row>
    <row r="45" spans="1:9" ht="124.5" customHeight="1" thickBot="1" x14ac:dyDescent="0.3">
      <c r="A45" s="20"/>
      <c r="B45" s="52" t="s">
        <v>318</v>
      </c>
      <c r="C45" s="52" t="s">
        <v>319</v>
      </c>
      <c r="D45" s="53">
        <v>886.35</v>
      </c>
      <c r="E45" s="34"/>
      <c r="F45" s="34"/>
      <c r="G45" s="41">
        <v>886.35</v>
      </c>
      <c r="H45" s="42">
        <f t="shared" si="9"/>
        <v>88.635000000000005</v>
      </c>
      <c r="I45" s="42">
        <f t="shared" ref="I45:I58" si="10">G45+H45</f>
        <v>974.98500000000001</v>
      </c>
    </row>
    <row r="46" spans="1:9" ht="87" customHeight="1" thickBot="1" x14ac:dyDescent="0.3">
      <c r="A46" s="20"/>
      <c r="B46" s="65" t="s">
        <v>320</v>
      </c>
      <c r="C46" s="52" t="s">
        <v>321</v>
      </c>
      <c r="D46" s="54" t="s">
        <v>322</v>
      </c>
      <c r="E46" s="34"/>
      <c r="F46" s="34"/>
      <c r="G46" s="41">
        <v>1772.7</v>
      </c>
      <c r="H46" s="42">
        <f t="shared" si="9"/>
        <v>177.27</v>
      </c>
      <c r="I46" s="42">
        <f t="shared" si="10"/>
        <v>1949.97</v>
      </c>
    </row>
    <row r="47" spans="1:9" ht="150.75" customHeight="1" thickBot="1" x14ac:dyDescent="0.3">
      <c r="A47" s="20"/>
      <c r="B47" s="66"/>
      <c r="C47" s="52" t="s">
        <v>323</v>
      </c>
      <c r="D47" s="53" t="s">
        <v>324</v>
      </c>
      <c r="E47" s="34"/>
      <c r="F47" s="34"/>
      <c r="G47" s="41">
        <v>3545.4</v>
      </c>
      <c r="H47" s="42">
        <f t="shared" si="9"/>
        <v>354.54</v>
      </c>
      <c r="I47" s="42">
        <f t="shared" si="10"/>
        <v>3899.94</v>
      </c>
    </row>
    <row r="48" spans="1:9" ht="117.75" customHeight="1" thickBot="1" x14ac:dyDescent="0.3">
      <c r="A48" s="20" t="s">
        <v>10</v>
      </c>
      <c r="B48" s="65" t="s">
        <v>325</v>
      </c>
      <c r="C48" s="52" t="s">
        <v>321</v>
      </c>
      <c r="D48" s="54" t="s">
        <v>326</v>
      </c>
      <c r="E48" s="34"/>
      <c r="F48" s="34"/>
      <c r="G48" s="41">
        <v>2659.06</v>
      </c>
      <c r="H48" s="42">
        <f t="shared" si="9"/>
        <v>265.90600000000001</v>
      </c>
      <c r="I48" s="42">
        <f t="shared" si="10"/>
        <v>2924.9659999999999</v>
      </c>
    </row>
    <row r="49" spans="1:18" ht="246.75" customHeight="1" thickBot="1" x14ac:dyDescent="0.3">
      <c r="A49" s="20"/>
      <c r="B49" s="66"/>
      <c r="C49" s="52" t="s">
        <v>323</v>
      </c>
      <c r="D49" s="53" t="s">
        <v>327</v>
      </c>
      <c r="E49" s="34"/>
      <c r="F49" s="34"/>
      <c r="G49" s="41">
        <v>5218.12</v>
      </c>
      <c r="H49" s="42">
        <f t="shared" si="9"/>
        <v>521.81200000000001</v>
      </c>
      <c r="I49" s="42">
        <f t="shared" si="10"/>
        <v>5739.9319999999998</v>
      </c>
    </row>
    <row r="50" spans="1:18" ht="78" customHeight="1" thickBot="1" x14ac:dyDescent="0.3">
      <c r="A50" s="20"/>
      <c r="B50" s="63" t="s">
        <v>328</v>
      </c>
      <c r="C50" s="52" t="s">
        <v>321</v>
      </c>
      <c r="D50" s="55" t="s">
        <v>329</v>
      </c>
      <c r="E50" s="34"/>
      <c r="F50" s="34"/>
      <c r="G50" s="41">
        <v>3102.23</v>
      </c>
      <c r="H50" s="42">
        <f t="shared" si="9"/>
        <v>310.22300000000001</v>
      </c>
      <c r="I50" s="42">
        <f t="shared" si="10"/>
        <v>3412.453</v>
      </c>
    </row>
    <row r="51" spans="1:18" ht="148.5" customHeight="1" thickBot="1" x14ac:dyDescent="0.3">
      <c r="A51" s="20"/>
      <c r="B51" s="64"/>
      <c r="C51" s="52" t="s">
        <v>323</v>
      </c>
      <c r="D51" s="53" t="s">
        <v>330</v>
      </c>
      <c r="E51" s="34"/>
      <c r="F51" s="34"/>
      <c r="G51" s="41">
        <v>6204.46</v>
      </c>
      <c r="H51" s="42">
        <f t="shared" si="9"/>
        <v>620.44600000000003</v>
      </c>
      <c r="I51" s="42">
        <f t="shared" si="10"/>
        <v>6824.9059999999999</v>
      </c>
    </row>
    <row r="52" spans="1:18" ht="91.5" customHeight="1" thickBot="1" x14ac:dyDescent="0.3">
      <c r="A52" s="20"/>
      <c r="B52" s="63" t="s">
        <v>331</v>
      </c>
      <c r="C52" s="52" t="s">
        <v>321</v>
      </c>
      <c r="D52" s="54" t="s">
        <v>332</v>
      </c>
      <c r="E52" s="34"/>
      <c r="F52" s="34"/>
      <c r="G52" s="41">
        <v>3545.41</v>
      </c>
      <c r="H52" s="42">
        <f t="shared" si="9"/>
        <v>354.541</v>
      </c>
      <c r="I52" s="42">
        <f t="shared" si="10"/>
        <v>3899.951</v>
      </c>
    </row>
    <row r="53" spans="1:18" ht="135" customHeight="1" thickBot="1" x14ac:dyDescent="0.3">
      <c r="A53" s="20" t="s">
        <v>10</v>
      </c>
      <c r="B53" s="64"/>
      <c r="C53" s="52" t="s">
        <v>323</v>
      </c>
      <c r="D53" s="53" t="s">
        <v>333</v>
      </c>
      <c r="E53" s="34"/>
      <c r="F53" s="34"/>
      <c r="G53" s="41">
        <v>7090.82</v>
      </c>
      <c r="H53" s="42">
        <f t="shared" si="9"/>
        <v>709.08199999999999</v>
      </c>
      <c r="I53" s="42">
        <f t="shared" si="10"/>
        <v>7799.902</v>
      </c>
    </row>
    <row r="54" spans="1:18" ht="40.5" customHeight="1" thickBot="1" x14ac:dyDescent="0.3">
      <c r="A54" s="20"/>
      <c r="B54" s="63" t="s">
        <v>48</v>
      </c>
      <c r="C54" s="52" t="s">
        <v>334</v>
      </c>
      <c r="D54" s="53">
        <v>9786.86</v>
      </c>
      <c r="E54" s="34">
        <v>602.26800000000003</v>
      </c>
      <c r="F54" s="34">
        <f t="shared" ref="F54:F58" si="11">+D54+E54</f>
        <v>10389.128000000001</v>
      </c>
      <c r="G54" s="41">
        <v>9786.86</v>
      </c>
      <c r="H54" s="42">
        <f t="shared" si="9"/>
        <v>978.68600000000015</v>
      </c>
      <c r="I54" s="42">
        <f t="shared" si="10"/>
        <v>10765.546</v>
      </c>
    </row>
    <row r="55" spans="1:18" ht="80.25" customHeight="1" thickBot="1" x14ac:dyDescent="0.3">
      <c r="A55" s="20" t="s">
        <v>10</v>
      </c>
      <c r="B55" s="64"/>
      <c r="C55" s="52" t="s">
        <v>335</v>
      </c>
      <c r="D55" s="53">
        <v>1950.6</v>
      </c>
      <c r="E55" s="34">
        <v>120.03699999999999</v>
      </c>
      <c r="F55" s="34">
        <f t="shared" si="11"/>
        <v>2070.6369999999997</v>
      </c>
      <c r="G55" s="41">
        <v>1950.6</v>
      </c>
      <c r="H55" s="42">
        <f t="shared" si="9"/>
        <v>195.06</v>
      </c>
      <c r="I55" s="42">
        <f t="shared" si="10"/>
        <v>2145.66</v>
      </c>
    </row>
    <row r="56" spans="1:18" ht="66" customHeight="1" thickBot="1" x14ac:dyDescent="0.3">
      <c r="A56" s="20"/>
      <c r="B56" s="63" t="s">
        <v>49</v>
      </c>
      <c r="C56" s="52" t="s">
        <v>334</v>
      </c>
      <c r="D56" s="53">
        <v>14035.32</v>
      </c>
      <c r="E56" s="34">
        <v>719.7600000000001</v>
      </c>
      <c r="F56" s="34">
        <f t="shared" si="11"/>
        <v>14755.08</v>
      </c>
      <c r="G56" s="41">
        <v>14035.32</v>
      </c>
      <c r="H56" s="42">
        <f t="shared" si="9"/>
        <v>1403.5320000000002</v>
      </c>
      <c r="I56" s="42">
        <f t="shared" si="10"/>
        <v>15438.851999999999</v>
      </c>
    </row>
    <row r="57" spans="1:18" ht="107.25" customHeight="1" thickBot="1" x14ac:dyDescent="0.3">
      <c r="A57" s="20"/>
      <c r="B57" s="64"/>
      <c r="C57" s="52" t="s">
        <v>335</v>
      </c>
      <c r="D57" s="53">
        <v>3208.84</v>
      </c>
      <c r="E57" s="34">
        <v>164.55600000000001</v>
      </c>
      <c r="F57" s="34">
        <f t="shared" si="11"/>
        <v>3373.3960000000002</v>
      </c>
      <c r="G57" s="41">
        <v>3208.84</v>
      </c>
      <c r="H57" s="42">
        <f t="shared" si="9"/>
        <v>320.88400000000001</v>
      </c>
      <c r="I57" s="42">
        <f t="shared" si="10"/>
        <v>3529.7240000000002</v>
      </c>
    </row>
    <row r="58" spans="1:18" ht="66" customHeight="1" thickBot="1" x14ac:dyDescent="0.3">
      <c r="A58" s="20" t="s">
        <v>10</v>
      </c>
      <c r="B58" s="52" t="s">
        <v>50</v>
      </c>
      <c r="C58" s="52" t="s">
        <v>34</v>
      </c>
      <c r="D58" s="53">
        <v>2437.9</v>
      </c>
      <c r="E58" s="34">
        <v>150.02500000000001</v>
      </c>
      <c r="F58" s="34">
        <f t="shared" si="11"/>
        <v>2587.9250000000002</v>
      </c>
      <c r="G58" s="41">
        <v>2437.9</v>
      </c>
      <c r="H58" s="42">
        <f t="shared" si="9"/>
        <v>243.79000000000002</v>
      </c>
      <c r="I58" s="42">
        <f t="shared" si="10"/>
        <v>2681.69</v>
      </c>
    </row>
    <row r="59" spans="1:18" ht="16.5" customHeight="1" x14ac:dyDescent="0.25">
      <c r="A59" s="20">
        <v>5</v>
      </c>
      <c r="B59" s="59" t="s">
        <v>54</v>
      </c>
      <c r="C59" s="59"/>
      <c r="D59" s="36"/>
      <c r="E59" s="36"/>
      <c r="F59" s="34"/>
      <c r="G59" s="41"/>
      <c r="H59" s="42"/>
      <c r="I59" s="43"/>
      <c r="J59" s="20"/>
      <c r="K59" s="20"/>
      <c r="L59" s="20"/>
      <c r="M59" s="34"/>
      <c r="N59" s="34"/>
      <c r="O59" s="34"/>
      <c r="P59" s="39"/>
      <c r="Q59" s="42"/>
      <c r="R59" s="42"/>
    </row>
    <row r="60" spans="1:18" ht="16.5" customHeight="1" x14ac:dyDescent="0.25">
      <c r="A60" s="20"/>
      <c r="B60" s="20" t="s">
        <v>55</v>
      </c>
      <c r="C60" s="20"/>
      <c r="D60" s="34"/>
      <c r="E60" s="34"/>
      <c r="F60" s="34"/>
      <c r="G60" s="41"/>
      <c r="H60" s="42"/>
      <c r="I60" s="43"/>
      <c r="J60" s="20"/>
      <c r="K60" s="20"/>
      <c r="L60" s="20"/>
      <c r="M60" s="34"/>
      <c r="N60" s="34"/>
      <c r="O60" s="34"/>
      <c r="P60" s="39"/>
      <c r="Q60" s="42"/>
      <c r="R60" s="39"/>
    </row>
    <row r="61" spans="1:18" ht="16.5" customHeight="1" x14ac:dyDescent="0.25">
      <c r="A61" s="20" t="s">
        <v>10</v>
      </c>
      <c r="B61" s="20" t="s">
        <v>56</v>
      </c>
      <c r="C61" s="20" t="s">
        <v>57</v>
      </c>
      <c r="D61" s="34">
        <v>3666.07</v>
      </c>
      <c r="E61" s="34">
        <v>366.61</v>
      </c>
      <c r="F61" s="34">
        <f t="shared" ref="F61" si="12">+D61+E61</f>
        <v>4032.6800000000003</v>
      </c>
      <c r="G61" s="42">
        <v>4399.28</v>
      </c>
      <c r="H61" s="42">
        <f t="shared" ref="H61" si="13">SUM(G61*10%)</f>
        <v>439.928</v>
      </c>
      <c r="I61" s="42">
        <f>SUM(G61+H61)</f>
        <v>4839.2079999999996</v>
      </c>
      <c r="J61" s="20"/>
      <c r="K61" s="20"/>
      <c r="L61" s="20"/>
      <c r="M61" s="34"/>
      <c r="N61" s="34"/>
      <c r="O61" s="34"/>
      <c r="P61" s="39"/>
      <c r="Q61" s="42"/>
      <c r="R61" s="39"/>
    </row>
    <row r="62" spans="1:18" ht="16.5" customHeight="1" x14ac:dyDescent="0.25">
      <c r="A62" s="20"/>
      <c r="B62" s="20" t="s">
        <v>61</v>
      </c>
      <c r="C62" s="20"/>
      <c r="D62" s="34"/>
      <c r="E62" s="34"/>
      <c r="F62" s="34"/>
      <c r="G62" s="39"/>
      <c r="H62" s="42"/>
      <c r="I62" s="39"/>
    </row>
    <row r="63" spans="1:18" ht="16.5" customHeight="1" x14ac:dyDescent="0.25">
      <c r="A63" s="20"/>
      <c r="B63" s="20" t="s">
        <v>62</v>
      </c>
      <c r="C63" s="20" t="s">
        <v>63</v>
      </c>
      <c r="D63" s="34">
        <v>5000</v>
      </c>
      <c r="E63" s="34">
        <v>500</v>
      </c>
      <c r="F63" s="34">
        <f t="shared" si="0"/>
        <v>5500</v>
      </c>
      <c r="G63" s="42">
        <v>6000</v>
      </c>
      <c r="H63" s="42">
        <f t="shared" ref="H63:H67" si="14">SUM(G63*10%)</f>
        <v>600</v>
      </c>
      <c r="I63" s="42">
        <f>SUM(G63+H63)</f>
        <v>6600</v>
      </c>
    </row>
    <row r="64" spans="1:18" ht="16.5" customHeight="1" x14ac:dyDescent="0.25">
      <c r="A64" s="20" t="s">
        <v>10</v>
      </c>
      <c r="B64" s="20" t="s">
        <v>64</v>
      </c>
      <c r="C64" s="20" t="s">
        <v>57</v>
      </c>
      <c r="D64" s="34">
        <v>15000</v>
      </c>
      <c r="E64" s="34">
        <v>1500</v>
      </c>
      <c r="F64" s="34">
        <f t="shared" si="0"/>
        <v>16500</v>
      </c>
      <c r="G64" s="42">
        <v>18000</v>
      </c>
      <c r="H64" s="42">
        <f t="shared" si="14"/>
        <v>1800</v>
      </c>
      <c r="I64" s="42">
        <f>SUM(G64+H64)</f>
        <v>19800</v>
      </c>
    </row>
    <row r="65" spans="1:9 16380:16380" ht="16.5" customHeight="1" x14ac:dyDescent="0.25">
      <c r="A65" s="20"/>
      <c r="B65" s="20"/>
      <c r="C65" s="20"/>
      <c r="D65" s="34"/>
      <c r="E65" s="34"/>
      <c r="F65" s="34"/>
      <c r="G65" s="42"/>
      <c r="H65" s="42"/>
      <c r="I65" s="42"/>
    </row>
    <row r="66" spans="1:9 16380:16380" ht="16.5" customHeight="1" x14ac:dyDescent="0.25">
      <c r="A66" s="20"/>
      <c r="B66" s="20" t="s">
        <v>65</v>
      </c>
      <c r="C66" s="20"/>
      <c r="D66" s="34"/>
      <c r="E66" s="34"/>
      <c r="F66" s="34"/>
      <c r="G66" s="39"/>
      <c r="H66" s="42"/>
      <c r="I66" s="39"/>
    </row>
    <row r="67" spans="1:9 16380:16380" ht="16.5" customHeight="1" x14ac:dyDescent="0.25">
      <c r="A67" s="20" t="s">
        <v>10</v>
      </c>
      <c r="B67" s="20" t="s">
        <v>66</v>
      </c>
      <c r="C67" s="20" t="s">
        <v>67</v>
      </c>
      <c r="D67" s="34">
        <v>3500</v>
      </c>
      <c r="E67" s="34">
        <v>350</v>
      </c>
      <c r="F67" s="34">
        <f t="shared" si="0"/>
        <v>3850</v>
      </c>
      <c r="G67" s="42">
        <v>4200</v>
      </c>
      <c r="H67" s="42">
        <f t="shared" si="14"/>
        <v>420</v>
      </c>
      <c r="I67" s="42">
        <f>SUM(G67+H67)</f>
        <v>4620</v>
      </c>
    </row>
    <row r="68" spans="1:9 16380:16380" ht="16.5" customHeight="1" x14ac:dyDescent="0.25">
      <c r="A68" s="20"/>
      <c r="B68" s="20"/>
      <c r="C68" s="20"/>
      <c r="D68" s="34"/>
      <c r="E68" s="34"/>
      <c r="F68" s="34"/>
      <c r="G68" s="42"/>
      <c r="H68" s="42"/>
      <c r="I68" s="42"/>
    </row>
    <row r="69" spans="1:9 16380:16380" ht="16.5" customHeight="1" x14ac:dyDescent="0.25">
      <c r="A69" s="20"/>
      <c r="B69" s="20" t="s">
        <v>292</v>
      </c>
      <c r="C69" s="20"/>
      <c r="D69" s="34"/>
      <c r="E69" s="34"/>
      <c r="F69" s="34"/>
      <c r="G69" s="42"/>
      <c r="H69" s="42"/>
      <c r="I69" s="42"/>
    </row>
    <row r="70" spans="1:9 16380:16380" ht="16.5" customHeight="1" x14ac:dyDescent="0.25">
      <c r="A70" s="20"/>
      <c r="B70" s="20" t="s">
        <v>55</v>
      </c>
      <c r="C70" s="20"/>
      <c r="D70" s="34"/>
      <c r="E70" s="34"/>
      <c r="F70" s="34"/>
      <c r="G70" s="42"/>
      <c r="H70" s="42"/>
      <c r="I70" s="42"/>
    </row>
    <row r="71" spans="1:9 16380:16380" ht="16.5" customHeight="1" x14ac:dyDescent="0.25">
      <c r="A71" s="20"/>
      <c r="B71" s="20" t="s">
        <v>56</v>
      </c>
      <c r="C71" s="20" t="s">
        <v>57</v>
      </c>
      <c r="D71" s="34">
        <v>3666.07</v>
      </c>
      <c r="E71" s="34">
        <v>366.61</v>
      </c>
      <c r="F71" s="34">
        <f t="shared" ref="F71:F72" si="15">+D71+E71</f>
        <v>4032.6800000000003</v>
      </c>
      <c r="G71" s="42">
        <v>5279.14</v>
      </c>
      <c r="H71" s="42">
        <f>+G71*20%</f>
        <v>1055.8280000000002</v>
      </c>
      <c r="I71" s="42">
        <f>+G71+H71</f>
        <v>6334.9680000000008</v>
      </c>
    </row>
    <row r="72" spans="1:9 16380:16380" ht="16.5" customHeight="1" x14ac:dyDescent="0.25">
      <c r="A72" s="20"/>
      <c r="B72" s="20" t="s">
        <v>58</v>
      </c>
      <c r="C72" s="20" t="s">
        <v>219</v>
      </c>
      <c r="D72" s="34">
        <v>318.77999999999997</v>
      </c>
      <c r="E72" s="34">
        <v>31.88</v>
      </c>
      <c r="F72" s="34">
        <f t="shared" si="15"/>
        <v>350.65999999999997</v>
      </c>
      <c r="G72" s="39">
        <v>459.04</v>
      </c>
      <c r="H72" s="42">
        <f t="shared" ref="H72:H76" si="16">+G72*20%</f>
        <v>91.808000000000007</v>
      </c>
      <c r="I72" s="42">
        <f t="shared" ref="I72:I76" si="17">+G72+H72</f>
        <v>550.84800000000007</v>
      </c>
    </row>
    <row r="73" spans="1:9 16380:16380" ht="16.5" customHeight="1" x14ac:dyDescent="0.25">
      <c r="A73" s="20"/>
      <c r="B73" s="20"/>
      <c r="C73" s="20"/>
      <c r="D73" s="34"/>
      <c r="E73" s="34"/>
      <c r="F73" s="34"/>
      <c r="G73" s="39"/>
      <c r="H73" s="42"/>
      <c r="I73" s="42"/>
    </row>
    <row r="74" spans="1:9 16380:16380" ht="16.5" customHeight="1" x14ac:dyDescent="0.25">
      <c r="A74" s="20"/>
      <c r="B74" s="20" t="s">
        <v>61</v>
      </c>
      <c r="C74" s="20"/>
      <c r="D74" s="34"/>
      <c r="E74" s="34"/>
      <c r="F74" s="34"/>
      <c r="G74" s="39"/>
      <c r="H74" s="42"/>
      <c r="I74" s="42"/>
    </row>
    <row r="75" spans="1:9 16380:16380" ht="16.5" customHeight="1" x14ac:dyDescent="0.25">
      <c r="A75" s="20"/>
      <c r="B75" s="20" t="s">
        <v>62</v>
      </c>
      <c r="C75" s="20" t="s">
        <v>63</v>
      </c>
      <c r="D75" s="34"/>
      <c r="E75" s="34"/>
      <c r="F75" s="34"/>
      <c r="G75" s="42">
        <v>6600</v>
      </c>
      <c r="H75" s="42">
        <f t="shared" si="16"/>
        <v>1320</v>
      </c>
      <c r="I75" s="42">
        <f t="shared" si="17"/>
        <v>7920</v>
      </c>
    </row>
    <row r="76" spans="1:9 16380:16380" ht="16.5" customHeight="1" x14ac:dyDescent="0.25">
      <c r="A76" s="20"/>
      <c r="B76" s="20" t="s">
        <v>64</v>
      </c>
      <c r="C76" s="20" t="s">
        <v>57</v>
      </c>
      <c r="D76" s="34"/>
      <c r="E76" s="34"/>
      <c r="F76" s="34"/>
      <c r="G76" s="42">
        <v>19800</v>
      </c>
      <c r="H76" s="42">
        <f t="shared" si="16"/>
        <v>3960</v>
      </c>
      <c r="I76" s="42">
        <f t="shared" si="17"/>
        <v>23760</v>
      </c>
    </row>
    <row r="77" spans="1:9 16380:16380" ht="16.5" customHeight="1" x14ac:dyDescent="0.25">
      <c r="A77" s="20"/>
      <c r="B77" s="20"/>
      <c r="C77" s="20"/>
      <c r="D77" s="34"/>
      <c r="E77" s="34"/>
      <c r="F77" s="34"/>
      <c r="G77" s="42"/>
      <c r="H77" s="42"/>
      <c r="I77" s="42"/>
    </row>
    <row r="78" spans="1:9 16380:16380" ht="16.5" customHeight="1" x14ac:dyDescent="0.25">
      <c r="A78" s="58" t="s">
        <v>68</v>
      </c>
      <c r="B78" s="58"/>
      <c r="C78" s="58"/>
      <c r="D78" s="34"/>
      <c r="E78" s="34"/>
      <c r="F78" s="34"/>
      <c r="G78" s="41"/>
      <c r="H78" s="41"/>
      <c r="I78" s="43"/>
    </row>
    <row r="79" spans="1:9 16380:16380" ht="16.5" customHeight="1" x14ac:dyDescent="0.25">
      <c r="A79" s="20" t="s">
        <v>10</v>
      </c>
      <c r="B79" s="20" t="s">
        <v>66</v>
      </c>
      <c r="C79" s="20" t="s">
        <v>67</v>
      </c>
      <c r="D79" s="34">
        <v>3500</v>
      </c>
      <c r="E79" s="34">
        <v>700</v>
      </c>
      <c r="F79" s="34">
        <f t="shared" si="0"/>
        <v>4200</v>
      </c>
      <c r="G79" s="42">
        <v>5040</v>
      </c>
      <c r="H79" s="42">
        <f>SUM(G79*20%)</f>
        <v>1008</v>
      </c>
      <c r="I79" s="42">
        <f>SUM(G79+H79)</f>
        <v>6048</v>
      </c>
    </row>
    <row r="80" spans="1:9 16380:16380" ht="16.5" customHeight="1" x14ac:dyDescent="0.25">
      <c r="A80" s="58"/>
      <c r="B80" s="58"/>
      <c r="C80" s="58"/>
      <c r="D80" s="34"/>
      <c r="E80" s="34"/>
      <c r="F80" s="34"/>
      <c r="G80" s="41"/>
      <c r="H80" s="41"/>
      <c r="I80" s="43"/>
      <c r="XEZ80" s="5" t="e">
        <f>SUM(#REF!)</f>
        <v>#REF!</v>
      </c>
    </row>
    <row r="81" spans="1:9" ht="16.5" customHeight="1" x14ac:dyDescent="0.25">
      <c r="A81" s="20">
        <v>6</v>
      </c>
      <c r="B81" s="59" t="s">
        <v>69</v>
      </c>
      <c r="C81" s="59"/>
      <c r="D81" s="36"/>
      <c r="E81" s="36"/>
      <c r="F81" s="34"/>
      <c r="G81" s="41"/>
      <c r="H81" s="41"/>
      <c r="I81" s="43"/>
    </row>
    <row r="82" spans="1:9" ht="32.25" customHeight="1" x14ac:dyDescent="0.25">
      <c r="A82" s="20"/>
      <c r="B82" s="20" t="s">
        <v>337</v>
      </c>
      <c r="C82" s="20" t="s">
        <v>342</v>
      </c>
      <c r="D82" s="34"/>
      <c r="E82" s="34"/>
      <c r="F82" s="34"/>
      <c r="G82" s="41">
        <v>500</v>
      </c>
      <c r="H82" s="41">
        <f>G82*0.2</f>
        <v>100</v>
      </c>
      <c r="I82" s="41">
        <f>G82+H82</f>
        <v>600</v>
      </c>
    </row>
    <row r="83" spans="1:9" ht="33.75" customHeight="1" x14ac:dyDescent="0.25">
      <c r="A83" s="20" t="s">
        <v>71</v>
      </c>
      <c r="B83" s="20" t="s">
        <v>338</v>
      </c>
      <c r="C83" s="20" t="s">
        <v>342</v>
      </c>
      <c r="D83" s="34">
        <v>630</v>
      </c>
      <c r="E83" s="34">
        <v>126</v>
      </c>
      <c r="F83" s="34">
        <f t="shared" si="0"/>
        <v>756</v>
      </c>
      <c r="G83" s="41">
        <v>750</v>
      </c>
      <c r="H83" s="41">
        <f t="shared" ref="H83:H88" si="18">G83*0.2</f>
        <v>150</v>
      </c>
      <c r="I83" s="41">
        <f t="shared" ref="I83:I88" si="19">G83+H83</f>
        <v>900</v>
      </c>
    </row>
    <row r="84" spans="1:9" ht="32.25" customHeight="1" x14ac:dyDescent="0.25">
      <c r="A84" s="20" t="s">
        <v>10</v>
      </c>
      <c r="B84" s="20" t="s">
        <v>339</v>
      </c>
      <c r="C84" s="20" t="s">
        <v>342</v>
      </c>
      <c r="D84" s="34">
        <v>882</v>
      </c>
      <c r="E84" s="34">
        <v>176.4</v>
      </c>
      <c r="F84" s="34">
        <f t="shared" si="0"/>
        <v>1058.4000000000001</v>
      </c>
      <c r="G84" s="41">
        <v>1000</v>
      </c>
      <c r="H84" s="41">
        <f t="shared" si="18"/>
        <v>200</v>
      </c>
      <c r="I84" s="41">
        <f t="shared" si="19"/>
        <v>1200</v>
      </c>
    </row>
    <row r="85" spans="1:9" ht="31.5" customHeight="1" x14ac:dyDescent="0.25">
      <c r="A85" s="20" t="s">
        <v>10</v>
      </c>
      <c r="B85" s="20" t="s">
        <v>340</v>
      </c>
      <c r="C85" s="20" t="s">
        <v>342</v>
      </c>
      <c r="D85" s="34">
        <v>1008</v>
      </c>
      <c r="E85" s="34">
        <v>201.60000000000002</v>
      </c>
      <c r="F85" s="34">
        <f t="shared" si="0"/>
        <v>1209.5999999999999</v>
      </c>
      <c r="G85" s="41">
        <v>1500</v>
      </c>
      <c r="H85" s="41">
        <f t="shared" si="18"/>
        <v>300</v>
      </c>
      <c r="I85" s="41">
        <f t="shared" si="19"/>
        <v>1800</v>
      </c>
    </row>
    <row r="86" spans="1:9" ht="33" customHeight="1" x14ac:dyDescent="0.25">
      <c r="A86" s="20" t="s">
        <v>10</v>
      </c>
      <c r="B86" s="20" t="s">
        <v>341</v>
      </c>
      <c r="C86" s="20" t="s">
        <v>342</v>
      </c>
      <c r="D86" s="34">
        <v>1134</v>
      </c>
      <c r="E86" s="34">
        <v>226.8</v>
      </c>
      <c r="F86" s="34">
        <f t="shared" si="0"/>
        <v>1360.8</v>
      </c>
      <c r="G86" s="41">
        <v>2000</v>
      </c>
      <c r="H86" s="41">
        <f t="shared" si="18"/>
        <v>400</v>
      </c>
      <c r="I86" s="41">
        <f t="shared" si="19"/>
        <v>2400</v>
      </c>
    </row>
    <row r="87" spans="1:9" ht="16.5" customHeight="1" x14ac:dyDescent="0.25">
      <c r="A87" s="20" t="s">
        <v>10</v>
      </c>
      <c r="B87" s="31" t="s">
        <v>343</v>
      </c>
      <c r="C87" s="20"/>
      <c r="D87" s="34">
        <v>2016</v>
      </c>
      <c r="E87" s="34">
        <v>403.20000000000005</v>
      </c>
      <c r="F87" s="34">
        <f t="shared" si="0"/>
        <v>2419.1999999999998</v>
      </c>
      <c r="G87" s="41"/>
      <c r="H87" s="41"/>
      <c r="I87" s="41"/>
    </row>
    <row r="88" spans="1:9" ht="16.5" customHeight="1" x14ac:dyDescent="0.25">
      <c r="A88" s="20" t="s">
        <v>10</v>
      </c>
      <c r="B88" s="20" t="s">
        <v>344</v>
      </c>
      <c r="C88" s="20" t="s">
        <v>34</v>
      </c>
      <c r="D88" s="34">
        <v>3024</v>
      </c>
      <c r="E88" s="34">
        <v>604.80000000000007</v>
      </c>
      <c r="F88" s="34">
        <f t="shared" si="0"/>
        <v>3628.8</v>
      </c>
      <c r="G88" s="41">
        <v>500</v>
      </c>
      <c r="H88" s="41">
        <f t="shared" si="18"/>
        <v>100</v>
      </c>
      <c r="I88" s="41">
        <f t="shared" si="19"/>
        <v>600</v>
      </c>
    </row>
    <row r="89" spans="1:9" ht="15.75" x14ac:dyDescent="0.25">
      <c r="A89" s="20" t="s">
        <v>10</v>
      </c>
      <c r="B89" s="20"/>
      <c r="C89" s="20"/>
      <c r="D89" s="34">
        <v>1008</v>
      </c>
      <c r="E89" s="34">
        <v>201.60000000000002</v>
      </c>
      <c r="F89" s="34">
        <f t="shared" si="0"/>
        <v>1209.5999999999999</v>
      </c>
      <c r="G89" s="41"/>
      <c r="H89" s="41"/>
      <c r="I89" s="41"/>
    </row>
    <row r="90" spans="1:9" ht="34.5" customHeight="1" x14ac:dyDescent="0.25">
      <c r="A90" s="20" t="s">
        <v>83</v>
      </c>
      <c r="B90" s="25" t="s">
        <v>228</v>
      </c>
      <c r="C90" s="20" t="s">
        <v>84</v>
      </c>
      <c r="D90" s="34"/>
      <c r="E90" s="34"/>
      <c r="F90" s="34"/>
      <c r="G90" s="41"/>
      <c r="H90" s="41"/>
      <c r="I90" s="43"/>
    </row>
    <row r="91" spans="1:9" ht="16.5" customHeight="1" x14ac:dyDescent="0.25">
      <c r="A91" s="20"/>
      <c r="B91" s="20" t="s">
        <v>293</v>
      </c>
      <c r="C91" s="20"/>
      <c r="D91" s="34">
        <v>10021.459999999999</v>
      </c>
      <c r="E91" s="34">
        <f>+D91*0.1</f>
        <v>1002.146</v>
      </c>
      <c r="F91" s="34">
        <f t="shared" ref="F91:F176" si="20">+D91+E91</f>
        <v>11023.606</v>
      </c>
      <c r="G91" s="41">
        <v>18760.169999999998</v>
      </c>
      <c r="H91" s="42">
        <f>G91*0.1</f>
        <v>1876.0169999999998</v>
      </c>
      <c r="I91" s="42">
        <f>G91+H91</f>
        <v>20636.186999999998</v>
      </c>
    </row>
    <row r="92" spans="1:9" ht="16.5" customHeight="1" x14ac:dyDescent="0.25">
      <c r="A92" s="20"/>
      <c r="B92" s="20" t="s">
        <v>294</v>
      </c>
      <c r="C92" s="20"/>
      <c r="D92" s="34">
        <v>10666.36</v>
      </c>
      <c r="E92" s="34">
        <f>+D92*0.1</f>
        <v>1066.6360000000002</v>
      </c>
      <c r="F92" s="34">
        <f t="shared" si="20"/>
        <v>11732.996000000001</v>
      </c>
      <c r="G92" s="41">
        <v>16639.52</v>
      </c>
      <c r="H92" s="42">
        <f t="shared" ref="H92:H109" si="21">G92*0.1</f>
        <v>1663.9520000000002</v>
      </c>
      <c r="I92" s="42">
        <f t="shared" ref="I92:I109" si="22">G92+H92</f>
        <v>18303.472000000002</v>
      </c>
    </row>
    <row r="93" spans="1:9" ht="16.5" customHeight="1" x14ac:dyDescent="0.25">
      <c r="A93" s="20"/>
      <c r="B93" s="20" t="s">
        <v>301</v>
      </c>
      <c r="C93" s="20"/>
      <c r="D93" s="34"/>
      <c r="E93" s="34"/>
      <c r="F93" s="34"/>
      <c r="G93" s="41">
        <v>11345.46</v>
      </c>
      <c r="H93" s="42">
        <f t="shared" si="21"/>
        <v>1134.546</v>
      </c>
      <c r="I93" s="42">
        <f t="shared" si="22"/>
        <v>12480.005999999999</v>
      </c>
    </row>
    <row r="94" spans="1:9" ht="29.25" customHeight="1" x14ac:dyDescent="0.25">
      <c r="A94" s="20" t="s">
        <v>10</v>
      </c>
      <c r="B94" s="20" t="s">
        <v>86</v>
      </c>
      <c r="C94" s="20"/>
      <c r="D94" s="34">
        <v>3254.93</v>
      </c>
      <c r="E94" s="34">
        <v>325.49299999999999</v>
      </c>
      <c r="F94" s="34">
        <f t="shared" si="20"/>
        <v>3580.4229999999998</v>
      </c>
      <c r="G94" s="41">
        <v>6093.23</v>
      </c>
      <c r="H94" s="42">
        <f t="shared" si="21"/>
        <v>609.32299999999998</v>
      </c>
      <c r="I94" s="42">
        <f t="shared" si="22"/>
        <v>6702.5529999999999</v>
      </c>
    </row>
    <row r="95" spans="1:9" ht="29.25" customHeight="1" x14ac:dyDescent="0.25">
      <c r="A95" s="20" t="s">
        <v>10</v>
      </c>
      <c r="B95" s="20" t="s">
        <v>307</v>
      </c>
      <c r="C95" s="20"/>
      <c r="D95" s="34">
        <v>8031.28</v>
      </c>
      <c r="E95" s="34">
        <v>803.12800000000004</v>
      </c>
      <c r="F95" s="34">
        <f t="shared" si="20"/>
        <v>8834.4079999999994</v>
      </c>
      <c r="G95" s="41">
        <v>15034.57</v>
      </c>
      <c r="H95" s="42">
        <f t="shared" si="21"/>
        <v>1503.4570000000001</v>
      </c>
      <c r="I95" s="42">
        <f t="shared" si="22"/>
        <v>16538.026999999998</v>
      </c>
    </row>
    <row r="96" spans="1:9" ht="29.25" customHeight="1" x14ac:dyDescent="0.25">
      <c r="A96" s="20"/>
      <c r="B96" s="20" t="s">
        <v>302</v>
      </c>
      <c r="C96" s="20"/>
      <c r="D96" s="34"/>
      <c r="E96" s="34"/>
      <c r="F96" s="34"/>
      <c r="G96" s="41">
        <v>97500</v>
      </c>
      <c r="H96" s="42">
        <f t="shared" si="21"/>
        <v>9750</v>
      </c>
      <c r="I96" s="42">
        <f t="shared" si="22"/>
        <v>107250</v>
      </c>
    </row>
    <row r="97" spans="1:9" ht="29.25" customHeight="1" x14ac:dyDescent="0.25">
      <c r="A97" s="20"/>
      <c r="B97" s="20" t="s">
        <v>303</v>
      </c>
      <c r="C97" s="20"/>
      <c r="D97" s="34"/>
      <c r="E97" s="34"/>
      <c r="F97" s="34"/>
      <c r="G97" s="41">
        <v>78000</v>
      </c>
      <c r="H97" s="42">
        <f t="shared" si="21"/>
        <v>7800</v>
      </c>
      <c r="I97" s="42">
        <f t="shared" si="22"/>
        <v>85800</v>
      </c>
    </row>
    <row r="98" spans="1:9" ht="29.25" customHeight="1" x14ac:dyDescent="0.25">
      <c r="A98" s="20"/>
      <c r="B98" s="20" t="s">
        <v>304</v>
      </c>
      <c r="C98" s="20"/>
      <c r="D98" s="34"/>
      <c r="E98" s="34"/>
      <c r="F98" s="34"/>
      <c r="G98" s="41">
        <v>65000</v>
      </c>
      <c r="H98" s="42">
        <f t="shared" si="21"/>
        <v>6500</v>
      </c>
      <c r="I98" s="42">
        <f t="shared" si="22"/>
        <v>71500</v>
      </c>
    </row>
    <row r="99" spans="1:9" ht="29.25" customHeight="1" x14ac:dyDescent="0.25">
      <c r="A99" s="20"/>
      <c r="B99" s="20" t="s">
        <v>305</v>
      </c>
      <c r="C99" s="20"/>
      <c r="D99" s="34"/>
      <c r="E99" s="34"/>
      <c r="F99" s="34"/>
      <c r="G99" s="41">
        <v>75172.83</v>
      </c>
      <c r="H99" s="42">
        <f t="shared" si="21"/>
        <v>7517.2830000000004</v>
      </c>
      <c r="I99" s="42">
        <f t="shared" si="22"/>
        <v>82690.112999999998</v>
      </c>
    </row>
    <row r="100" spans="1:9" ht="30.75" customHeight="1" x14ac:dyDescent="0.25">
      <c r="A100" s="20" t="s">
        <v>10</v>
      </c>
      <c r="B100" s="20" t="s">
        <v>306</v>
      </c>
      <c r="C100" s="20"/>
      <c r="D100" s="34">
        <v>10909.09</v>
      </c>
      <c r="E100" s="34">
        <v>1090.9090000000001</v>
      </c>
      <c r="F100" s="34">
        <f t="shared" si="20"/>
        <v>11999.999</v>
      </c>
      <c r="G100" s="41">
        <v>75172.83</v>
      </c>
      <c r="H100" s="42">
        <f t="shared" si="21"/>
        <v>7517.2830000000004</v>
      </c>
      <c r="I100" s="42">
        <f t="shared" si="22"/>
        <v>82690.112999999998</v>
      </c>
    </row>
    <row r="101" spans="1:9" ht="16.5" customHeight="1" x14ac:dyDescent="0.25">
      <c r="A101" s="20" t="s">
        <v>10</v>
      </c>
      <c r="B101" s="20" t="s">
        <v>89</v>
      </c>
      <c r="C101" s="20"/>
      <c r="D101" s="34">
        <v>2178.42</v>
      </c>
      <c r="E101" s="34">
        <v>217.84200000000001</v>
      </c>
      <c r="F101" s="34">
        <f t="shared" si="20"/>
        <v>2396.2620000000002</v>
      </c>
      <c r="G101" s="41">
        <v>4078</v>
      </c>
      <c r="H101" s="42">
        <f t="shared" si="21"/>
        <v>407.8</v>
      </c>
      <c r="I101" s="42">
        <f t="shared" si="22"/>
        <v>4485.8</v>
      </c>
    </row>
    <row r="102" spans="1:9" ht="46.5" customHeight="1" x14ac:dyDescent="0.25">
      <c r="A102" s="20" t="s">
        <v>10</v>
      </c>
      <c r="B102" s="20" t="s">
        <v>90</v>
      </c>
      <c r="C102" s="20"/>
      <c r="D102" s="34">
        <v>7907.59</v>
      </c>
      <c r="E102" s="34">
        <v>790.75900000000001</v>
      </c>
      <c r="F102" s="34">
        <f t="shared" si="20"/>
        <v>8698.3490000000002</v>
      </c>
      <c r="G102" s="41">
        <v>14803.01</v>
      </c>
      <c r="H102" s="42">
        <f t="shared" si="21"/>
        <v>1480.3010000000002</v>
      </c>
      <c r="I102" s="42">
        <f t="shared" si="22"/>
        <v>16283.311</v>
      </c>
    </row>
    <row r="103" spans="1:9" ht="30" customHeight="1" x14ac:dyDescent="0.25">
      <c r="A103" s="20" t="s">
        <v>10</v>
      </c>
      <c r="B103" s="20" t="s">
        <v>91</v>
      </c>
      <c r="C103" s="20"/>
      <c r="D103" s="34"/>
      <c r="E103" s="34"/>
      <c r="F103" s="34"/>
      <c r="G103" s="41"/>
      <c r="H103" s="42"/>
      <c r="I103" s="42"/>
    </row>
    <row r="104" spans="1:9" ht="27.75" customHeight="1" x14ac:dyDescent="0.25">
      <c r="A104" s="20" t="s">
        <v>10</v>
      </c>
      <c r="B104" s="20" t="s">
        <v>92</v>
      </c>
      <c r="C104" s="20"/>
      <c r="D104" s="34">
        <v>1009.12</v>
      </c>
      <c r="E104" s="34">
        <v>100.91200000000001</v>
      </c>
      <c r="F104" s="34">
        <f t="shared" si="20"/>
        <v>1110.0319999999999</v>
      </c>
      <c r="G104" s="41">
        <v>1889.07</v>
      </c>
      <c r="H104" s="42">
        <f t="shared" si="21"/>
        <v>188.90700000000001</v>
      </c>
      <c r="I104" s="42">
        <f t="shared" si="22"/>
        <v>2077.9769999999999</v>
      </c>
    </row>
    <row r="105" spans="1:9" ht="16.5" customHeight="1" x14ac:dyDescent="0.25">
      <c r="A105" s="20" t="s">
        <v>10</v>
      </c>
      <c r="B105" s="20" t="s">
        <v>93</v>
      </c>
      <c r="C105" s="20"/>
      <c r="D105" s="34">
        <v>4545.45</v>
      </c>
      <c r="E105" s="34">
        <v>454.54500000000002</v>
      </c>
      <c r="F105" s="34">
        <f t="shared" si="20"/>
        <v>4999.9949999999999</v>
      </c>
      <c r="G105" s="41">
        <v>6500</v>
      </c>
      <c r="H105" s="42">
        <f t="shared" si="21"/>
        <v>650</v>
      </c>
      <c r="I105" s="42">
        <f t="shared" si="22"/>
        <v>7150</v>
      </c>
    </row>
    <row r="106" spans="1:9" ht="31.5" customHeight="1" x14ac:dyDescent="0.25">
      <c r="A106" s="20" t="s">
        <v>10</v>
      </c>
      <c r="B106" s="20" t="s">
        <v>224</v>
      </c>
      <c r="C106" s="20"/>
      <c r="D106" s="34">
        <v>32963.9</v>
      </c>
      <c r="E106" s="34">
        <v>6592.7800000000007</v>
      </c>
      <c r="F106" s="34">
        <f t="shared" si="20"/>
        <v>39556.68</v>
      </c>
      <c r="G106" s="41">
        <v>61708.43</v>
      </c>
      <c r="H106" s="42">
        <f t="shared" si="21"/>
        <v>6170.8430000000008</v>
      </c>
      <c r="I106" s="42">
        <f t="shared" si="22"/>
        <v>67879.273000000001</v>
      </c>
    </row>
    <row r="107" spans="1:9" ht="31.5" customHeight="1" x14ac:dyDescent="0.25">
      <c r="A107" s="20"/>
      <c r="B107" s="20" t="s">
        <v>274</v>
      </c>
      <c r="C107" s="20"/>
      <c r="D107" s="34"/>
      <c r="E107" s="34"/>
      <c r="F107" s="34"/>
      <c r="G107" s="41">
        <v>3445.46</v>
      </c>
      <c r="H107" s="42">
        <f t="shared" si="21"/>
        <v>344.54600000000005</v>
      </c>
      <c r="I107" s="42">
        <f t="shared" si="22"/>
        <v>3790.0060000000003</v>
      </c>
    </row>
    <row r="108" spans="1:9" ht="31.5" customHeight="1" x14ac:dyDescent="0.25">
      <c r="A108" s="20"/>
      <c r="B108" s="20" t="s">
        <v>275</v>
      </c>
      <c r="C108" s="20"/>
      <c r="D108" s="34"/>
      <c r="E108" s="34"/>
      <c r="F108" s="34"/>
      <c r="G108" s="41">
        <v>2552.7199999999998</v>
      </c>
      <c r="H108" s="42">
        <f t="shared" si="21"/>
        <v>255.27199999999999</v>
      </c>
      <c r="I108" s="42">
        <f t="shared" si="22"/>
        <v>2807.9919999999997</v>
      </c>
    </row>
    <row r="109" spans="1:9" ht="29.25" customHeight="1" x14ac:dyDescent="0.25">
      <c r="A109" s="20" t="s">
        <v>10</v>
      </c>
      <c r="B109" s="20" t="s">
        <v>225</v>
      </c>
      <c r="C109" s="20"/>
      <c r="D109" s="34">
        <v>19122.400000000001</v>
      </c>
      <c r="E109" s="34">
        <v>3824.4800000000005</v>
      </c>
      <c r="F109" s="34">
        <f t="shared" si="20"/>
        <v>22946.880000000001</v>
      </c>
      <c r="G109" s="41">
        <v>35797.14</v>
      </c>
      <c r="H109" s="42">
        <f t="shared" si="21"/>
        <v>3579.7139999999999</v>
      </c>
      <c r="I109" s="42">
        <f t="shared" si="22"/>
        <v>39376.853999999999</v>
      </c>
    </row>
    <row r="110" spans="1:9" ht="16.5" customHeight="1" x14ac:dyDescent="0.25">
      <c r="A110" s="58"/>
      <c r="B110" s="58"/>
      <c r="C110" s="58"/>
      <c r="D110" s="34"/>
      <c r="E110" s="34"/>
      <c r="F110" s="34"/>
      <c r="G110" s="41"/>
      <c r="H110" s="41"/>
      <c r="I110" s="43"/>
    </row>
    <row r="111" spans="1:9" ht="16.5" customHeight="1" x14ac:dyDescent="0.25">
      <c r="A111" s="20" t="s">
        <v>94</v>
      </c>
      <c r="B111" s="59" t="s">
        <v>95</v>
      </c>
      <c r="C111" s="59"/>
      <c r="D111" s="36"/>
      <c r="E111" s="36"/>
      <c r="F111" s="34"/>
      <c r="G111" s="41"/>
      <c r="H111" s="41"/>
      <c r="I111" s="43"/>
    </row>
    <row r="112" spans="1:9" ht="16.5" customHeight="1" x14ac:dyDescent="0.25">
      <c r="A112" s="20"/>
      <c r="B112" s="32" t="s">
        <v>96</v>
      </c>
      <c r="C112" s="32" t="s">
        <v>264</v>
      </c>
      <c r="D112" s="50">
        <v>2.02</v>
      </c>
      <c r="E112" s="50">
        <v>0.2</v>
      </c>
      <c r="F112" s="34">
        <v>2.2200000000000002</v>
      </c>
      <c r="G112" s="41">
        <v>2.02</v>
      </c>
      <c r="H112" s="41">
        <v>0.2</v>
      </c>
      <c r="I112" s="43">
        <v>2.2200000000000002</v>
      </c>
    </row>
    <row r="113" spans="1:9" ht="16.5" customHeight="1" x14ac:dyDescent="0.25">
      <c r="A113" s="20"/>
      <c r="B113" s="32" t="s">
        <v>97</v>
      </c>
      <c r="C113" s="32" t="s">
        <v>264</v>
      </c>
      <c r="D113" s="50">
        <v>11.45</v>
      </c>
      <c r="E113" s="50">
        <v>1.1399999999999999</v>
      </c>
      <c r="F113" s="34">
        <v>12.59</v>
      </c>
      <c r="G113" s="41">
        <v>11.45</v>
      </c>
      <c r="H113" s="41">
        <v>1.1399999999999999</v>
      </c>
      <c r="I113" s="43">
        <v>12.59</v>
      </c>
    </row>
    <row r="114" spans="1:9" ht="16.5" customHeight="1" x14ac:dyDescent="0.25">
      <c r="A114" s="20"/>
      <c r="B114" s="32" t="s">
        <v>98</v>
      </c>
      <c r="C114" s="32" t="s">
        <v>99</v>
      </c>
      <c r="D114" s="50">
        <v>340.52</v>
      </c>
      <c r="E114" s="50">
        <v>34.049999999999997</v>
      </c>
      <c r="F114" s="34">
        <v>374.57</v>
      </c>
      <c r="G114" s="41">
        <v>340.52</v>
      </c>
      <c r="H114" s="41">
        <v>34.049999999999997</v>
      </c>
      <c r="I114" s="43">
        <v>374.57</v>
      </c>
    </row>
    <row r="115" spans="1:9" ht="16.5" customHeight="1" x14ac:dyDescent="0.25">
      <c r="A115" s="20"/>
      <c r="B115" s="32" t="s">
        <v>234</v>
      </c>
      <c r="C115" s="32" t="s">
        <v>99</v>
      </c>
      <c r="D115" s="50">
        <v>4545.46</v>
      </c>
      <c r="E115" s="50">
        <v>454.54</v>
      </c>
      <c r="F115" s="34">
        <v>5000</v>
      </c>
      <c r="G115" s="41">
        <v>4545.46</v>
      </c>
      <c r="H115" s="41">
        <v>454.54</v>
      </c>
      <c r="I115" s="43">
        <v>5000</v>
      </c>
    </row>
    <row r="116" spans="1:9" ht="16.5" customHeight="1" x14ac:dyDescent="0.25">
      <c r="A116" s="20"/>
      <c r="B116" s="32" t="s">
        <v>284</v>
      </c>
      <c r="C116" s="32" t="s">
        <v>186</v>
      </c>
      <c r="D116" s="50"/>
      <c r="E116" s="50"/>
      <c r="F116" s="34"/>
      <c r="G116" s="41">
        <v>80</v>
      </c>
      <c r="H116" s="41">
        <v>8</v>
      </c>
      <c r="I116" s="43">
        <v>88</v>
      </c>
    </row>
    <row r="117" spans="1:9" ht="16.5" customHeight="1" x14ac:dyDescent="0.25">
      <c r="A117" s="20"/>
      <c r="B117" s="32" t="s">
        <v>285</v>
      </c>
      <c r="C117" s="32" t="s">
        <v>186</v>
      </c>
      <c r="D117" s="50"/>
      <c r="E117" s="50"/>
      <c r="F117" s="34"/>
      <c r="G117" s="41">
        <v>454</v>
      </c>
      <c r="H117" s="41">
        <v>45.400000000000006</v>
      </c>
      <c r="I117" s="43">
        <v>499.4</v>
      </c>
    </row>
    <row r="118" spans="1:9" ht="37.5" customHeight="1" x14ac:dyDescent="0.25">
      <c r="A118" s="20"/>
      <c r="B118" s="48" t="s">
        <v>100</v>
      </c>
      <c r="C118" s="32"/>
      <c r="D118" s="50"/>
      <c r="E118" s="50"/>
      <c r="F118" s="34"/>
      <c r="G118" s="41"/>
      <c r="H118" s="41"/>
      <c r="I118" s="43"/>
    </row>
    <row r="119" spans="1:9" ht="41.25" customHeight="1" x14ac:dyDescent="0.25">
      <c r="A119" s="20"/>
      <c r="B119" s="32" t="s">
        <v>101</v>
      </c>
      <c r="C119" s="32" t="s">
        <v>264</v>
      </c>
      <c r="D119" s="50">
        <v>3.64</v>
      </c>
      <c r="E119" s="50">
        <v>0.36</v>
      </c>
      <c r="F119" s="34">
        <v>4</v>
      </c>
      <c r="G119" s="41">
        <v>3.64</v>
      </c>
      <c r="H119" s="41">
        <v>0.36</v>
      </c>
      <c r="I119" s="43">
        <v>4</v>
      </c>
    </row>
    <row r="120" spans="1:9" ht="16.5" customHeight="1" x14ac:dyDescent="0.25">
      <c r="A120" s="20"/>
      <c r="B120" s="32" t="s">
        <v>102</v>
      </c>
      <c r="C120" s="32" t="s">
        <v>264</v>
      </c>
      <c r="D120" s="50">
        <v>7.27</v>
      </c>
      <c r="E120" s="50">
        <v>0.73</v>
      </c>
      <c r="F120" s="34">
        <v>8</v>
      </c>
      <c r="G120" s="41">
        <v>7.27</v>
      </c>
      <c r="H120" s="41">
        <v>0.73</v>
      </c>
      <c r="I120" s="43">
        <v>8</v>
      </c>
    </row>
    <row r="121" spans="1:9" ht="16.5" customHeight="1" x14ac:dyDescent="0.25">
      <c r="A121" s="20"/>
      <c r="B121" s="32" t="s">
        <v>103</v>
      </c>
      <c r="C121" s="32" t="s">
        <v>264</v>
      </c>
      <c r="D121" s="50">
        <v>20</v>
      </c>
      <c r="E121" s="50">
        <v>2</v>
      </c>
      <c r="F121" s="34">
        <v>22</v>
      </c>
      <c r="G121" s="41">
        <v>20</v>
      </c>
      <c r="H121" s="41">
        <v>2</v>
      </c>
      <c r="I121" s="43">
        <v>22</v>
      </c>
    </row>
    <row r="122" spans="1:9" ht="16.5" customHeight="1" x14ac:dyDescent="0.25">
      <c r="A122" s="20"/>
      <c r="B122" s="32" t="s">
        <v>276</v>
      </c>
      <c r="C122" s="32" t="s">
        <v>264</v>
      </c>
      <c r="D122" s="50"/>
      <c r="E122" s="50"/>
      <c r="F122" s="34"/>
      <c r="G122" s="41">
        <v>4.545454545454545</v>
      </c>
      <c r="H122" s="41">
        <v>0.45454545454545453</v>
      </c>
      <c r="I122" s="43">
        <v>4.9999999999999991</v>
      </c>
    </row>
    <row r="123" spans="1:9" ht="16.5" customHeight="1" x14ac:dyDescent="0.25">
      <c r="A123" s="20"/>
      <c r="B123" s="32" t="s">
        <v>308</v>
      </c>
      <c r="C123" s="25"/>
      <c r="D123" s="36"/>
      <c r="E123" s="36"/>
      <c r="F123" s="34"/>
      <c r="G123" s="41"/>
      <c r="H123" s="41"/>
      <c r="I123" s="43"/>
    </row>
    <row r="124" spans="1:9" ht="16.5" customHeight="1" x14ac:dyDescent="0.25">
      <c r="A124" s="20"/>
      <c r="B124" s="25"/>
      <c r="C124" s="25"/>
      <c r="D124" s="36"/>
      <c r="E124" s="36"/>
      <c r="F124" s="34"/>
      <c r="G124" s="41"/>
      <c r="H124" s="41"/>
      <c r="I124" s="43"/>
    </row>
    <row r="125" spans="1:9" ht="16.5" customHeight="1" x14ac:dyDescent="0.25">
      <c r="A125" s="20" t="s">
        <v>10</v>
      </c>
      <c r="B125" s="20" t="s">
        <v>96</v>
      </c>
      <c r="C125" s="20" t="s">
        <v>220</v>
      </c>
      <c r="D125" s="34">
        <v>2.02</v>
      </c>
      <c r="E125" s="34">
        <v>0.2</v>
      </c>
      <c r="F125" s="34">
        <f t="shared" si="20"/>
        <v>2.2200000000000002</v>
      </c>
      <c r="G125" s="39">
        <v>2.91</v>
      </c>
      <c r="H125" s="42">
        <f>+G125*20%</f>
        <v>0.58200000000000007</v>
      </c>
      <c r="I125" s="42">
        <f t="shared" ref="I125:I130" si="23">SUM(G125+H125)</f>
        <v>3.492</v>
      </c>
    </row>
    <row r="126" spans="1:9" ht="16.5" customHeight="1" x14ac:dyDescent="0.25">
      <c r="A126" s="20" t="s">
        <v>10</v>
      </c>
      <c r="B126" s="20" t="s">
        <v>97</v>
      </c>
      <c r="C126" s="20" t="s">
        <v>220</v>
      </c>
      <c r="D126" s="34">
        <v>11.45</v>
      </c>
      <c r="E126" s="34">
        <v>1.1399999999999999</v>
      </c>
      <c r="F126" s="34">
        <f t="shared" si="20"/>
        <v>12.59</v>
      </c>
      <c r="G126" s="39">
        <v>16.489999999999998</v>
      </c>
      <c r="H126" s="42">
        <f t="shared" ref="H126:H135" si="24">+G126*20%</f>
        <v>3.298</v>
      </c>
      <c r="I126" s="42">
        <f t="shared" si="23"/>
        <v>19.787999999999997</v>
      </c>
    </row>
    <row r="127" spans="1:9" ht="16.5" customHeight="1" x14ac:dyDescent="0.25">
      <c r="A127" s="20" t="s">
        <v>10</v>
      </c>
      <c r="B127" s="20" t="s">
        <v>98</v>
      </c>
      <c r="C127" s="20" t="s">
        <v>99</v>
      </c>
      <c r="D127" s="34">
        <v>340.52</v>
      </c>
      <c r="E127" s="34">
        <v>34.049999999999997</v>
      </c>
      <c r="F127" s="34">
        <f t="shared" si="20"/>
        <v>374.57</v>
      </c>
      <c r="G127" s="39">
        <v>490.35</v>
      </c>
      <c r="H127" s="42">
        <f t="shared" si="24"/>
        <v>98.070000000000007</v>
      </c>
      <c r="I127" s="42">
        <f t="shared" si="23"/>
        <v>588.42000000000007</v>
      </c>
    </row>
    <row r="128" spans="1:9" ht="31.5" customHeight="1" x14ac:dyDescent="0.25">
      <c r="A128" s="20"/>
      <c r="B128" s="20" t="s">
        <v>234</v>
      </c>
      <c r="C128" s="20" t="s">
        <v>99</v>
      </c>
      <c r="D128" s="34">
        <v>4545.46</v>
      </c>
      <c r="E128" s="34">
        <v>454.54</v>
      </c>
      <c r="F128" s="34">
        <f t="shared" si="20"/>
        <v>5000</v>
      </c>
      <c r="G128" s="42">
        <v>6545.46</v>
      </c>
      <c r="H128" s="42">
        <f t="shared" si="24"/>
        <v>1309.0920000000001</v>
      </c>
      <c r="I128" s="42">
        <f t="shared" si="23"/>
        <v>7854.5519999999997</v>
      </c>
    </row>
    <row r="129" spans="1:9" ht="31.5" customHeight="1" x14ac:dyDescent="0.25">
      <c r="A129" s="20"/>
      <c r="B129" s="20" t="s">
        <v>284</v>
      </c>
      <c r="C129" s="20" t="s">
        <v>186</v>
      </c>
      <c r="D129" s="34"/>
      <c r="E129" s="34"/>
      <c r="F129" s="34"/>
      <c r="G129" s="42">
        <v>115.2</v>
      </c>
      <c r="H129" s="42">
        <f t="shared" si="24"/>
        <v>23.040000000000003</v>
      </c>
      <c r="I129" s="42">
        <f t="shared" si="23"/>
        <v>138.24</v>
      </c>
    </row>
    <row r="130" spans="1:9" ht="31.5" customHeight="1" x14ac:dyDescent="0.25">
      <c r="A130" s="20"/>
      <c r="B130" s="20" t="s">
        <v>285</v>
      </c>
      <c r="C130" s="20" t="s">
        <v>186</v>
      </c>
      <c r="D130" s="34"/>
      <c r="E130" s="34"/>
      <c r="F130" s="34"/>
      <c r="G130" s="42">
        <v>653.76</v>
      </c>
      <c r="H130" s="42">
        <f t="shared" si="24"/>
        <v>130.75200000000001</v>
      </c>
      <c r="I130" s="42">
        <f t="shared" si="23"/>
        <v>784.51199999999994</v>
      </c>
    </row>
    <row r="131" spans="1:9" ht="32.25" customHeight="1" x14ac:dyDescent="0.25">
      <c r="A131" s="20"/>
      <c r="B131" s="20" t="s">
        <v>295</v>
      </c>
      <c r="C131" s="20"/>
      <c r="D131" s="34"/>
      <c r="E131" s="34"/>
      <c r="F131" s="34"/>
      <c r="G131" s="39"/>
      <c r="H131" s="42"/>
      <c r="I131" s="42"/>
    </row>
    <row r="132" spans="1:9" ht="32.25" customHeight="1" x14ac:dyDescent="0.25">
      <c r="A132" s="20" t="s">
        <v>10</v>
      </c>
      <c r="B132" s="20" t="s">
        <v>101</v>
      </c>
      <c r="C132" s="20" t="s">
        <v>220</v>
      </c>
      <c r="D132" s="34">
        <v>3.64</v>
      </c>
      <c r="E132" s="34">
        <v>0.36</v>
      </c>
      <c r="F132" s="34">
        <f t="shared" si="20"/>
        <v>4</v>
      </c>
      <c r="G132" s="39">
        <v>5.26</v>
      </c>
      <c r="H132" s="42">
        <f t="shared" si="24"/>
        <v>1.052</v>
      </c>
      <c r="I132" s="42">
        <f t="shared" ref="I132:I135" si="25">SUM(G132+H132)</f>
        <v>6.3119999999999994</v>
      </c>
    </row>
    <row r="133" spans="1:9" ht="16.5" customHeight="1" x14ac:dyDescent="0.25">
      <c r="A133" s="20" t="s">
        <v>10</v>
      </c>
      <c r="B133" s="20" t="s">
        <v>102</v>
      </c>
      <c r="C133" s="20" t="s">
        <v>220</v>
      </c>
      <c r="D133" s="34">
        <v>7.27</v>
      </c>
      <c r="E133" s="34">
        <v>0.73</v>
      </c>
      <c r="F133" s="34">
        <f t="shared" si="20"/>
        <v>8</v>
      </c>
      <c r="G133" s="39">
        <v>10.46</v>
      </c>
      <c r="H133" s="42">
        <f t="shared" si="24"/>
        <v>2.0920000000000001</v>
      </c>
      <c r="I133" s="42">
        <f t="shared" si="25"/>
        <v>12.552000000000001</v>
      </c>
    </row>
    <row r="134" spans="1:9" ht="16.5" customHeight="1" x14ac:dyDescent="0.25">
      <c r="A134" s="20" t="s">
        <v>10</v>
      </c>
      <c r="B134" s="20" t="s">
        <v>103</v>
      </c>
      <c r="C134" s="20" t="s">
        <v>220</v>
      </c>
      <c r="D134" s="34">
        <v>20</v>
      </c>
      <c r="E134" s="34">
        <v>2</v>
      </c>
      <c r="F134" s="34">
        <f t="shared" si="20"/>
        <v>22</v>
      </c>
      <c r="G134" s="39">
        <v>28.8</v>
      </c>
      <c r="H134" s="42">
        <f t="shared" si="24"/>
        <v>5.7600000000000007</v>
      </c>
      <c r="I134" s="42">
        <f t="shared" si="25"/>
        <v>34.56</v>
      </c>
    </row>
    <row r="135" spans="1:9" ht="16.5" customHeight="1" x14ac:dyDescent="0.25">
      <c r="A135" s="20"/>
      <c r="B135" s="20" t="s">
        <v>276</v>
      </c>
      <c r="C135" s="20" t="s">
        <v>220</v>
      </c>
      <c r="D135" s="34"/>
      <c r="E135" s="34"/>
      <c r="F135" s="34"/>
      <c r="G135" s="44">
        <v>6.54</v>
      </c>
      <c r="H135" s="42">
        <f t="shared" si="24"/>
        <v>1.3080000000000001</v>
      </c>
      <c r="I135" s="42">
        <f t="shared" si="25"/>
        <v>7.8479999999999999</v>
      </c>
    </row>
    <row r="136" spans="1:9" ht="16.5" customHeight="1" x14ac:dyDescent="0.25">
      <c r="A136" s="58"/>
      <c r="B136" s="58"/>
      <c r="C136" s="58"/>
      <c r="D136" s="34"/>
      <c r="E136" s="34"/>
      <c r="F136" s="34"/>
      <c r="G136" s="41"/>
      <c r="H136" s="41"/>
      <c r="I136" s="43"/>
    </row>
    <row r="137" spans="1:9" ht="16.5" customHeight="1" x14ac:dyDescent="0.25">
      <c r="A137" s="20" t="s">
        <v>104</v>
      </c>
      <c r="B137" s="59" t="s">
        <v>105</v>
      </c>
      <c r="C137" s="59"/>
      <c r="D137" s="36"/>
      <c r="E137" s="36"/>
      <c r="F137" s="34"/>
      <c r="G137" s="41"/>
      <c r="H137" s="41"/>
      <c r="I137" s="43"/>
    </row>
    <row r="138" spans="1:9" ht="16.5" customHeight="1" x14ac:dyDescent="0.25">
      <c r="A138" s="20" t="s">
        <v>10</v>
      </c>
      <c r="B138" s="20" t="s">
        <v>106</v>
      </c>
      <c r="C138" s="20" t="s">
        <v>107</v>
      </c>
      <c r="D138" s="34">
        <v>250</v>
      </c>
      <c r="E138" s="34">
        <v>50</v>
      </c>
      <c r="F138" s="34">
        <f t="shared" si="20"/>
        <v>300</v>
      </c>
      <c r="G138" s="41">
        <v>416.66</v>
      </c>
      <c r="H138" s="41">
        <f t="shared" ref="H138:H146" si="26">G138*20%</f>
        <v>83.332000000000008</v>
      </c>
      <c r="I138" s="41">
        <v>500</v>
      </c>
    </row>
    <row r="139" spans="1:9" ht="16.5" customHeight="1" x14ac:dyDescent="0.25">
      <c r="A139" s="20" t="s">
        <v>10</v>
      </c>
      <c r="B139" s="32" t="s">
        <v>108</v>
      </c>
      <c r="C139" s="20" t="s">
        <v>107</v>
      </c>
      <c r="D139" s="34">
        <v>166.67</v>
      </c>
      <c r="E139" s="34">
        <v>33.333999999999996</v>
      </c>
      <c r="F139" s="34">
        <f t="shared" si="20"/>
        <v>200.00399999999999</v>
      </c>
      <c r="G139" s="41">
        <v>291.66000000000003</v>
      </c>
      <c r="H139" s="41">
        <f t="shared" si="26"/>
        <v>58.332000000000008</v>
      </c>
      <c r="I139" s="41">
        <v>350</v>
      </c>
    </row>
    <row r="140" spans="1:9" ht="16.5" customHeight="1" x14ac:dyDescent="0.25">
      <c r="A140" s="20" t="s">
        <v>10</v>
      </c>
      <c r="B140" s="32" t="s">
        <v>109</v>
      </c>
      <c r="C140" s="20" t="s">
        <v>107</v>
      </c>
      <c r="D140" s="34">
        <v>83.33</v>
      </c>
      <c r="E140" s="34">
        <v>16.666</v>
      </c>
      <c r="F140" s="34">
        <f t="shared" si="20"/>
        <v>99.995999999999995</v>
      </c>
      <c r="G140" s="41">
        <v>208.33</v>
      </c>
      <c r="H140" s="41">
        <f t="shared" si="26"/>
        <v>41.666000000000004</v>
      </c>
      <c r="I140" s="41">
        <f t="shared" ref="I140" si="27">SUM(G140:H140)</f>
        <v>249.99600000000001</v>
      </c>
    </row>
    <row r="141" spans="1:9" ht="31.5" x14ac:dyDescent="0.25">
      <c r="A141" s="20"/>
      <c r="B141" s="20" t="s">
        <v>232</v>
      </c>
      <c r="C141" s="20" t="s">
        <v>107</v>
      </c>
      <c r="D141" s="34">
        <v>83.33</v>
      </c>
      <c r="E141" s="34">
        <v>16.666</v>
      </c>
      <c r="F141" s="34">
        <f t="shared" si="20"/>
        <v>99.995999999999995</v>
      </c>
      <c r="G141" s="41">
        <v>166.66</v>
      </c>
      <c r="H141" s="41">
        <f t="shared" si="26"/>
        <v>33.332000000000001</v>
      </c>
      <c r="I141" s="41">
        <v>200</v>
      </c>
    </row>
    <row r="142" spans="1:9" ht="16.5" customHeight="1" x14ac:dyDescent="0.25">
      <c r="A142" s="20"/>
      <c r="B142" s="58"/>
      <c r="C142" s="58"/>
      <c r="D142" s="34"/>
      <c r="E142" s="34"/>
      <c r="F142" s="34"/>
      <c r="G142" s="41"/>
      <c r="H142" s="41"/>
      <c r="I142" s="41"/>
    </row>
    <row r="143" spans="1:9" ht="32.25" customHeight="1" x14ac:dyDescent="0.25">
      <c r="A143" s="20" t="s">
        <v>10</v>
      </c>
      <c r="B143" s="33" t="s">
        <v>252</v>
      </c>
      <c r="C143" s="20" t="s">
        <v>107</v>
      </c>
      <c r="D143" s="34">
        <v>83.33</v>
      </c>
      <c r="E143" s="34">
        <v>16.666</v>
      </c>
      <c r="F143" s="34">
        <f t="shared" si="20"/>
        <v>99.995999999999995</v>
      </c>
      <c r="G143" s="41">
        <v>166.66</v>
      </c>
      <c r="H143" s="41">
        <f t="shared" si="26"/>
        <v>33.332000000000001</v>
      </c>
      <c r="I143" s="41">
        <v>200</v>
      </c>
    </row>
    <row r="144" spans="1:9" ht="32.25" customHeight="1" x14ac:dyDescent="0.25">
      <c r="A144" s="20"/>
      <c r="B144" s="33" t="s">
        <v>278</v>
      </c>
      <c r="C144" s="20" t="s">
        <v>107</v>
      </c>
      <c r="D144" s="34"/>
      <c r="E144" s="34"/>
      <c r="F144" s="34"/>
      <c r="G144" s="41">
        <v>208.33</v>
      </c>
      <c r="H144" s="41">
        <f t="shared" si="26"/>
        <v>41.666000000000004</v>
      </c>
      <c r="I144" s="41">
        <f t="shared" ref="I144" si="28">SUM(G144:H144)</f>
        <v>249.99600000000001</v>
      </c>
    </row>
    <row r="145" spans="1:9" ht="32.25" customHeight="1" x14ac:dyDescent="0.25">
      <c r="A145" s="20"/>
      <c r="B145" s="33" t="s">
        <v>298</v>
      </c>
      <c r="C145" s="20" t="s">
        <v>107</v>
      </c>
      <c r="D145" s="34"/>
      <c r="E145" s="34"/>
      <c r="F145" s="34"/>
      <c r="G145" s="41">
        <v>166.66</v>
      </c>
      <c r="H145" s="41">
        <f t="shared" si="26"/>
        <v>33.332000000000001</v>
      </c>
      <c r="I145" s="41">
        <v>200</v>
      </c>
    </row>
    <row r="146" spans="1:9" ht="32.25" customHeight="1" x14ac:dyDescent="0.25">
      <c r="A146" s="20"/>
      <c r="B146" s="33" t="s">
        <v>299</v>
      </c>
      <c r="C146" s="20" t="s">
        <v>107</v>
      </c>
      <c r="D146" s="34"/>
      <c r="E146" s="34"/>
      <c r="F146" s="34"/>
      <c r="G146" s="41">
        <v>125</v>
      </c>
      <c r="H146" s="41">
        <f t="shared" si="26"/>
        <v>25</v>
      </c>
      <c r="I146" s="41">
        <f>+G146+H146</f>
        <v>150</v>
      </c>
    </row>
    <row r="147" spans="1:9" ht="16.5" customHeight="1" x14ac:dyDescent="0.25">
      <c r="A147" s="58"/>
      <c r="B147" s="58"/>
      <c r="C147" s="58"/>
      <c r="D147" s="34"/>
      <c r="E147" s="34"/>
      <c r="F147" s="34"/>
      <c r="G147" s="41"/>
      <c r="H147" s="41"/>
      <c r="I147" s="43"/>
    </row>
    <row r="148" spans="1:9" ht="16.5" customHeight="1" x14ac:dyDescent="0.25">
      <c r="A148" s="58"/>
      <c r="B148" s="58"/>
      <c r="C148" s="58"/>
      <c r="D148" s="34"/>
      <c r="E148" s="34"/>
      <c r="F148" s="34"/>
      <c r="G148" s="41"/>
      <c r="H148" s="41"/>
      <c r="I148" s="43"/>
    </row>
    <row r="149" spans="1:9" ht="16.5" customHeight="1" x14ac:dyDescent="0.25">
      <c r="A149" s="20" t="s">
        <v>111</v>
      </c>
      <c r="B149" s="59" t="s">
        <v>112</v>
      </c>
      <c r="C149" s="59"/>
      <c r="D149" s="36"/>
      <c r="E149" s="36"/>
      <c r="F149" s="34"/>
      <c r="G149" s="41"/>
      <c r="H149" s="41"/>
      <c r="I149" s="43"/>
    </row>
    <row r="150" spans="1:9" ht="16.5" customHeight="1" x14ac:dyDescent="0.25">
      <c r="A150" s="20" t="s">
        <v>10</v>
      </c>
      <c r="B150" s="20" t="s">
        <v>113</v>
      </c>
      <c r="C150" s="20" t="s">
        <v>114</v>
      </c>
      <c r="D150" s="34">
        <v>512.48</v>
      </c>
      <c r="E150" s="34">
        <v>102.49600000000001</v>
      </c>
      <c r="F150" s="34">
        <f t="shared" si="20"/>
        <v>614.976</v>
      </c>
      <c r="G150" s="41">
        <v>1000</v>
      </c>
      <c r="H150" s="41">
        <f t="shared" ref="H150:H154" si="29">G150*20%</f>
        <v>200</v>
      </c>
      <c r="I150" s="41">
        <f t="shared" ref="I150:I154" si="30">SUM(G150:H150)</f>
        <v>1200</v>
      </c>
    </row>
    <row r="151" spans="1:9" ht="16.5" customHeight="1" x14ac:dyDescent="0.25">
      <c r="A151" s="20" t="s">
        <v>10</v>
      </c>
      <c r="B151" s="20" t="s">
        <v>115</v>
      </c>
      <c r="C151" s="20" t="s">
        <v>114</v>
      </c>
      <c r="D151" s="34">
        <v>512.48</v>
      </c>
      <c r="E151" s="34">
        <v>102.49600000000001</v>
      </c>
      <c r="F151" s="34">
        <f t="shared" si="20"/>
        <v>614.976</v>
      </c>
      <c r="G151" s="41">
        <v>1000</v>
      </c>
      <c r="H151" s="41">
        <f t="shared" si="29"/>
        <v>200</v>
      </c>
      <c r="I151" s="41">
        <f t="shared" si="30"/>
        <v>1200</v>
      </c>
    </row>
    <row r="152" spans="1:9" ht="16.5" customHeight="1" x14ac:dyDescent="0.25">
      <c r="A152" s="20" t="s">
        <v>10</v>
      </c>
      <c r="B152" s="20" t="s">
        <v>116</v>
      </c>
      <c r="C152" s="20" t="s">
        <v>117</v>
      </c>
      <c r="D152" s="34">
        <v>90.24</v>
      </c>
      <c r="E152" s="34">
        <v>18.047999999999998</v>
      </c>
      <c r="F152" s="34">
        <f t="shared" si="20"/>
        <v>108.288</v>
      </c>
      <c r="G152" s="41">
        <v>129.94999999999999</v>
      </c>
      <c r="H152" s="41">
        <f t="shared" si="29"/>
        <v>25.99</v>
      </c>
      <c r="I152" s="41">
        <f t="shared" si="30"/>
        <v>155.94</v>
      </c>
    </row>
    <row r="153" spans="1:9" ht="16.5" customHeight="1" x14ac:dyDescent="0.25">
      <c r="A153" s="20" t="s">
        <v>10</v>
      </c>
      <c r="B153" s="20" t="s">
        <v>118</v>
      </c>
      <c r="C153" s="20" t="s">
        <v>114</v>
      </c>
      <c r="D153" s="34">
        <v>855.26</v>
      </c>
      <c r="E153" s="34">
        <v>171.05200000000002</v>
      </c>
      <c r="F153" s="34">
        <f t="shared" si="20"/>
        <v>1026.3119999999999</v>
      </c>
      <c r="G153" s="41">
        <v>1500</v>
      </c>
      <c r="H153" s="41">
        <f t="shared" si="29"/>
        <v>300</v>
      </c>
      <c r="I153" s="41">
        <f t="shared" si="30"/>
        <v>1800</v>
      </c>
    </row>
    <row r="154" spans="1:9" ht="16.5" customHeight="1" x14ac:dyDescent="0.25">
      <c r="A154" s="20" t="s">
        <v>10</v>
      </c>
      <c r="B154" s="20" t="s">
        <v>119</v>
      </c>
      <c r="C154" s="20" t="s">
        <v>114</v>
      </c>
      <c r="D154" s="34">
        <v>855.26</v>
      </c>
      <c r="E154" s="34">
        <v>171.05200000000002</v>
      </c>
      <c r="F154" s="34">
        <f t="shared" si="20"/>
        <v>1026.3119999999999</v>
      </c>
      <c r="G154" s="41">
        <v>1500</v>
      </c>
      <c r="H154" s="41">
        <f t="shared" si="29"/>
        <v>300</v>
      </c>
      <c r="I154" s="41">
        <f t="shared" si="30"/>
        <v>1800</v>
      </c>
    </row>
    <row r="155" spans="1:9" ht="16.5" customHeight="1" x14ac:dyDescent="0.25">
      <c r="A155" s="20"/>
      <c r="B155" s="31" t="s">
        <v>120</v>
      </c>
      <c r="C155" s="20"/>
      <c r="D155" s="34"/>
      <c r="E155" s="34"/>
      <c r="F155" s="34"/>
      <c r="G155" s="41"/>
      <c r="H155" s="41"/>
      <c r="I155" s="43"/>
    </row>
    <row r="156" spans="1:9" ht="16.5" customHeight="1" x14ac:dyDescent="0.25">
      <c r="A156" s="20" t="s">
        <v>10</v>
      </c>
      <c r="B156" s="20" t="s">
        <v>121</v>
      </c>
      <c r="C156" s="20" t="s">
        <v>114</v>
      </c>
      <c r="D156" s="34">
        <v>827.12</v>
      </c>
      <c r="E156" s="34">
        <v>165.42400000000001</v>
      </c>
      <c r="F156" s="34">
        <f t="shared" si="20"/>
        <v>992.54399999999998</v>
      </c>
      <c r="G156" s="41">
        <v>1200</v>
      </c>
      <c r="H156" s="41">
        <f t="shared" ref="H156:H157" si="31">G156*20%</f>
        <v>240</v>
      </c>
      <c r="I156" s="41">
        <f t="shared" ref="I156:I157" si="32">SUM(G156:H156)</f>
        <v>1440</v>
      </c>
    </row>
    <row r="157" spans="1:9" ht="16.5" customHeight="1" x14ac:dyDescent="0.25">
      <c r="A157" s="20" t="s">
        <v>10</v>
      </c>
      <c r="B157" s="20" t="s">
        <v>122</v>
      </c>
      <c r="C157" s="20" t="s">
        <v>114</v>
      </c>
      <c r="D157" s="34">
        <v>827.12</v>
      </c>
      <c r="E157" s="34">
        <v>165.42400000000001</v>
      </c>
      <c r="F157" s="34">
        <f t="shared" si="20"/>
        <v>992.54399999999998</v>
      </c>
      <c r="G157" s="41">
        <v>1200</v>
      </c>
      <c r="H157" s="41">
        <f t="shared" si="31"/>
        <v>240</v>
      </c>
      <c r="I157" s="41">
        <f t="shared" si="32"/>
        <v>1440</v>
      </c>
    </row>
    <row r="158" spans="1:9" ht="16.5" customHeight="1" x14ac:dyDescent="0.25">
      <c r="A158" s="20"/>
      <c r="B158" s="20" t="s">
        <v>123</v>
      </c>
      <c r="C158" s="20" t="s">
        <v>114</v>
      </c>
      <c r="D158" s="34"/>
      <c r="E158" s="34"/>
      <c r="F158" s="34"/>
      <c r="G158" s="41"/>
      <c r="H158" s="41"/>
      <c r="I158" s="43"/>
    </row>
    <row r="159" spans="1:9" ht="16.5" customHeight="1" x14ac:dyDescent="0.25">
      <c r="A159" s="58" t="s">
        <v>10</v>
      </c>
      <c r="B159" s="20" t="s">
        <v>124</v>
      </c>
      <c r="C159" s="21"/>
      <c r="D159" s="37"/>
      <c r="E159" s="37"/>
      <c r="F159" s="34"/>
      <c r="G159" s="41"/>
      <c r="H159" s="41"/>
      <c r="I159" s="43"/>
    </row>
    <row r="160" spans="1:9" ht="16.5" customHeight="1" x14ac:dyDescent="0.25">
      <c r="A160" s="58"/>
      <c r="B160" s="20" t="s">
        <v>125</v>
      </c>
      <c r="C160" s="20" t="s">
        <v>114</v>
      </c>
      <c r="D160" s="34">
        <v>891.52</v>
      </c>
      <c r="E160" s="34">
        <v>178.304</v>
      </c>
      <c r="F160" s="34">
        <f t="shared" si="20"/>
        <v>1069.8240000000001</v>
      </c>
      <c r="G160" s="41">
        <v>1400</v>
      </c>
      <c r="H160" s="41">
        <f t="shared" ref="H160:H163" si="33">G160*20%</f>
        <v>280</v>
      </c>
      <c r="I160" s="41">
        <f t="shared" ref="I160:I163" si="34">SUM(G160:H160)</f>
        <v>1680</v>
      </c>
    </row>
    <row r="161" spans="1:9" ht="16.5" customHeight="1" x14ac:dyDescent="0.25">
      <c r="A161" s="58"/>
      <c r="B161" s="20" t="s">
        <v>126</v>
      </c>
      <c r="C161" s="20" t="s">
        <v>114</v>
      </c>
      <c r="D161" s="34">
        <v>1015.33</v>
      </c>
      <c r="E161" s="34">
        <v>203.06600000000003</v>
      </c>
      <c r="F161" s="34">
        <f t="shared" si="20"/>
        <v>1218.3960000000002</v>
      </c>
      <c r="G161" s="41">
        <v>1800</v>
      </c>
      <c r="H161" s="41">
        <f t="shared" si="33"/>
        <v>360</v>
      </c>
      <c r="I161" s="41">
        <f t="shared" si="34"/>
        <v>2160</v>
      </c>
    </row>
    <row r="162" spans="1:9" ht="16.5" customHeight="1" x14ac:dyDescent="0.25">
      <c r="A162" s="58"/>
      <c r="B162" s="20" t="s">
        <v>127</v>
      </c>
      <c r="C162" s="20" t="s">
        <v>114</v>
      </c>
      <c r="D162" s="34">
        <v>2272.4</v>
      </c>
      <c r="E162" s="34">
        <v>454.48</v>
      </c>
      <c r="F162" s="34">
        <f t="shared" si="20"/>
        <v>2726.88</v>
      </c>
      <c r="G162" s="41">
        <v>3500</v>
      </c>
      <c r="H162" s="41">
        <f t="shared" si="33"/>
        <v>700</v>
      </c>
      <c r="I162" s="41">
        <f t="shared" si="34"/>
        <v>4200</v>
      </c>
    </row>
    <row r="163" spans="1:9" ht="16.5" customHeight="1" x14ac:dyDescent="0.25">
      <c r="A163" s="58"/>
      <c r="B163" s="20" t="s">
        <v>128</v>
      </c>
      <c r="C163" s="20" t="s">
        <v>114</v>
      </c>
      <c r="D163" s="34">
        <v>4568.95</v>
      </c>
      <c r="E163" s="34">
        <v>913.79</v>
      </c>
      <c r="F163" s="34">
        <f t="shared" si="20"/>
        <v>5482.74</v>
      </c>
      <c r="G163" s="41">
        <v>7000</v>
      </c>
      <c r="H163" s="41">
        <f t="shared" si="33"/>
        <v>1400</v>
      </c>
      <c r="I163" s="41">
        <f t="shared" si="34"/>
        <v>8400</v>
      </c>
    </row>
    <row r="164" spans="1:9" ht="31.5" customHeight="1" x14ac:dyDescent="0.25">
      <c r="A164" s="58" t="s">
        <v>10</v>
      </c>
      <c r="B164" s="20" t="s">
        <v>129</v>
      </c>
      <c r="C164" s="21"/>
      <c r="D164" s="37"/>
      <c r="E164" s="37"/>
      <c r="F164" s="34"/>
      <c r="G164" s="41"/>
      <c r="H164" s="41"/>
      <c r="I164" s="43"/>
    </row>
    <row r="165" spans="1:9" ht="16.5" customHeight="1" x14ac:dyDescent="0.25">
      <c r="A165" s="58"/>
      <c r="B165" s="20" t="s">
        <v>130</v>
      </c>
      <c r="C165" s="20" t="s">
        <v>114</v>
      </c>
      <c r="D165" s="34">
        <v>891.52</v>
      </c>
      <c r="E165" s="34">
        <v>178.304</v>
      </c>
      <c r="F165" s="34">
        <f t="shared" si="20"/>
        <v>1069.8240000000001</v>
      </c>
      <c r="G165" s="41">
        <v>1400</v>
      </c>
      <c r="H165" s="41">
        <f t="shared" ref="H165:H168" si="35">G165*20%</f>
        <v>280</v>
      </c>
      <c r="I165" s="41">
        <f t="shared" ref="I165:I168" si="36">SUM(G165:H165)</f>
        <v>1680</v>
      </c>
    </row>
    <row r="166" spans="1:9" ht="16.5" customHeight="1" x14ac:dyDescent="0.25">
      <c r="A166" s="58"/>
      <c r="B166" s="20" t="s">
        <v>131</v>
      </c>
      <c r="C166" s="20" t="s">
        <v>114</v>
      </c>
      <c r="D166" s="34">
        <v>1015.33</v>
      </c>
      <c r="E166" s="34">
        <v>203.06600000000003</v>
      </c>
      <c r="F166" s="34">
        <f t="shared" si="20"/>
        <v>1218.3960000000002</v>
      </c>
      <c r="G166" s="41">
        <v>1800</v>
      </c>
      <c r="H166" s="41">
        <f t="shared" si="35"/>
        <v>360</v>
      </c>
      <c r="I166" s="41">
        <f t="shared" si="36"/>
        <v>2160</v>
      </c>
    </row>
    <row r="167" spans="1:9" ht="16.5" customHeight="1" x14ac:dyDescent="0.25">
      <c r="A167" s="58"/>
      <c r="B167" s="20" t="s">
        <v>132</v>
      </c>
      <c r="C167" s="20" t="s">
        <v>114</v>
      </c>
      <c r="D167" s="34">
        <v>2272.4</v>
      </c>
      <c r="E167" s="34">
        <v>454.48</v>
      </c>
      <c r="F167" s="34">
        <f t="shared" si="20"/>
        <v>2726.88</v>
      </c>
      <c r="G167" s="41">
        <v>3500</v>
      </c>
      <c r="H167" s="41">
        <f t="shared" si="35"/>
        <v>700</v>
      </c>
      <c r="I167" s="41">
        <f t="shared" si="36"/>
        <v>4200</v>
      </c>
    </row>
    <row r="168" spans="1:9" ht="16.5" customHeight="1" x14ac:dyDescent="0.25">
      <c r="A168" s="58"/>
      <c r="B168" s="20" t="s">
        <v>133</v>
      </c>
      <c r="C168" s="20" t="s">
        <v>114</v>
      </c>
      <c r="D168" s="34">
        <v>4568.95</v>
      </c>
      <c r="E168" s="34">
        <v>913.79</v>
      </c>
      <c r="F168" s="34">
        <f t="shared" si="20"/>
        <v>5482.74</v>
      </c>
      <c r="G168" s="41">
        <v>7000</v>
      </c>
      <c r="H168" s="41">
        <f t="shared" si="35"/>
        <v>1400</v>
      </c>
      <c r="I168" s="41">
        <f t="shared" si="36"/>
        <v>8400</v>
      </c>
    </row>
    <row r="169" spans="1:9" ht="16.5" customHeight="1" x14ac:dyDescent="0.25">
      <c r="A169" s="20"/>
      <c r="B169" s="20"/>
      <c r="C169" s="20"/>
      <c r="D169" s="34"/>
      <c r="E169" s="34"/>
      <c r="F169" s="34"/>
      <c r="G169" s="41"/>
      <c r="H169" s="41"/>
      <c r="I169" s="41"/>
    </row>
    <row r="170" spans="1:9" ht="16.5" customHeight="1" x14ac:dyDescent="0.25">
      <c r="A170" s="20"/>
      <c r="B170" s="20"/>
      <c r="C170" s="20"/>
      <c r="D170" s="34"/>
      <c r="E170" s="34"/>
      <c r="F170" s="34"/>
      <c r="G170" s="41"/>
      <c r="H170" s="41"/>
      <c r="I170" s="41"/>
    </row>
    <row r="171" spans="1:9" ht="16.5" customHeight="1" x14ac:dyDescent="0.25">
      <c r="A171" s="20"/>
      <c r="B171" s="31" t="s">
        <v>134</v>
      </c>
      <c r="C171" s="20"/>
      <c r="D171" s="34"/>
      <c r="E171" s="34"/>
      <c r="F171" s="34"/>
      <c r="G171" s="41"/>
      <c r="H171" s="41"/>
      <c r="I171" s="43"/>
    </row>
    <row r="172" spans="1:9" ht="16.5" customHeight="1" x14ac:dyDescent="0.25">
      <c r="A172" s="20" t="s">
        <v>10</v>
      </c>
      <c r="B172" s="20" t="s">
        <v>136</v>
      </c>
      <c r="C172" s="20" t="s">
        <v>135</v>
      </c>
      <c r="D172" s="34">
        <v>2710.14</v>
      </c>
      <c r="E172" s="34">
        <v>542.02800000000002</v>
      </c>
      <c r="F172" s="34">
        <f t="shared" si="20"/>
        <v>3252.1679999999997</v>
      </c>
      <c r="G172" s="41">
        <v>4000</v>
      </c>
      <c r="H172" s="41">
        <f t="shared" ref="H172:H176" si="37">G172*20%</f>
        <v>800</v>
      </c>
      <c r="I172" s="41">
        <f t="shared" ref="I172:I176" si="38">SUM(G172:H172)</f>
        <v>4800</v>
      </c>
    </row>
    <row r="173" spans="1:9" ht="16.5" customHeight="1" x14ac:dyDescent="0.25">
      <c r="A173" s="20" t="s">
        <v>10</v>
      </c>
      <c r="B173" s="20" t="s">
        <v>137</v>
      </c>
      <c r="C173" s="20" t="s">
        <v>135</v>
      </c>
      <c r="D173" s="34">
        <v>4051.88</v>
      </c>
      <c r="E173" s="34">
        <v>810.37600000000009</v>
      </c>
      <c r="F173" s="34">
        <f t="shared" si="20"/>
        <v>4862.2560000000003</v>
      </c>
      <c r="G173" s="41">
        <v>6000</v>
      </c>
      <c r="H173" s="41">
        <f t="shared" si="37"/>
        <v>1200</v>
      </c>
      <c r="I173" s="41">
        <f t="shared" si="38"/>
        <v>7200</v>
      </c>
    </row>
    <row r="174" spans="1:9" ht="16.5" customHeight="1" x14ac:dyDescent="0.25">
      <c r="A174" s="20" t="s">
        <v>10</v>
      </c>
      <c r="B174" s="20" t="s">
        <v>138</v>
      </c>
      <c r="C174" s="20" t="s">
        <v>135</v>
      </c>
      <c r="D174" s="34">
        <v>6679.68</v>
      </c>
      <c r="E174" s="34">
        <v>1335.9360000000001</v>
      </c>
      <c r="F174" s="34">
        <f t="shared" si="20"/>
        <v>8015.616</v>
      </c>
      <c r="G174" s="41">
        <v>9000</v>
      </c>
      <c r="H174" s="41">
        <f t="shared" si="37"/>
        <v>1800</v>
      </c>
      <c r="I174" s="41">
        <f t="shared" si="38"/>
        <v>10800</v>
      </c>
    </row>
    <row r="175" spans="1:9" ht="16.5" customHeight="1" x14ac:dyDescent="0.25">
      <c r="A175" s="20" t="s">
        <v>10</v>
      </c>
      <c r="B175" s="20" t="s">
        <v>139</v>
      </c>
      <c r="C175" s="20" t="s">
        <v>135</v>
      </c>
      <c r="D175" s="34">
        <v>7800.68</v>
      </c>
      <c r="E175" s="34">
        <v>1560.1360000000002</v>
      </c>
      <c r="F175" s="34">
        <f t="shared" si="20"/>
        <v>9360.8160000000007</v>
      </c>
      <c r="G175" s="41">
        <v>12000</v>
      </c>
      <c r="H175" s="41">
        <f t="shared" si="37"/>
        <v>2400</v>
      </c>
      <c r="I175" s="41">
        <f t="shared" si="38"/>
        <v>14400</v>
      </c>
    </row>
    <row r="176" spans="1:9" ht="16.5" customHeight="1" x14ac:dyDescent="0.25">
      <c r="A176" s="20" t="s">
        <v>10</v>
      </c>
      <c r="B176" s="20" t="s">
        <v>140</v>
      </c>
      <c r="C176" s="20" t="s">
        <v>99</v>
      </c>
      <c r="D176" s="34">
        <v>517.70000000000005</v>
      </c>
      <c r="E176" s="34">
        <v>103.54000000000002</v>
      </c>
      <c r="F176" s="34">
        <f t="shared" si="20"/>
        <v>621.24</v>
      </c>
      <c r="G176" s="41">
        <v>745.49</v>
      </c>
      <c r="H176" s="41">
        <f t="shared" si="37"/>
        <v>149.09800000000001</v>
      </c>
      <c r="I176" s="41">
        <f t="shared" si="38"/>
        <v>894.58799999999997</v>
      </c>
    </row>
    <row r="177" spans="1:9" ht="16.5" customHeight="1" x14ac:dyDescent="0.25">
      <c r="A177" s="58"/>
      <c r="B177" s="58"/>
      <c r="C177" s="58"/>
      <c r="D177" s="34"/>
      <c r="E177" s="34"/>
      <c r="F177" s="34"/>
      <c r="G177" s="41"/>
      <c r="H177" s="41"/>
      <c r="I177" s="43"/>
    </row>
    <row r="178" spans="1:9" ht="16.5" customHeight="1" x14ac:dyDescent="0.25">
      <c r="A178" s="20" t="s">
        <v>141</v>
      </c>
      <c r="B178" s="59" t="s">
        <v>142</v>
      </c>
      <c r="C178" s="59"/>
      <c r="D178" s="36"/>
      <c r="E178" s="36"/>
      <c r="F178" s="34"/>
      <c r="G178" s="41"/>
      <c r="H178" s="41"/>
      <c r="I178" s="43"/>
    </row>
    <row r="179" spans="1:9" ht="16.5" customHeight="1" x14ac:dyDescent="0.25">
      <c r="A179" s="20"/>
      <c r="B179" s="31" t="s">
        <v>143</v>
      </c>
      <c r="C179" s="20" t="s">
        <v>99</v>
      </c>
      <c r="D179" s="34"/>
      <c r="E179" s="34"/>
      <c r="F179" s="34"/>
      <c r="G179" s="41"/>
      <c r="H179" s="41"/>
      <c r="I179" s="43"/>
    </row>
    <row r="180" spans="1:9" ht="16.5" customHeight="1" x14ac:dyDescent="0.25">
      <c r="A180" s="20" t="s">
        <v>10</v>
      </c>
      <c r="B180" s="20" t="s">
        <v>211</v>
      </c>
      <c r="C180" s="20"/>
      <c r="D180" s="34">
        <v>340.52</v>
      </c>
      <c r="E180" s="34">
        <v>34.049999999999997</v>
      </c>
      <c r="F180" s="34">
        <f t="shared" ref="F180:F247" si="39">+D180+E180</f>
        <v>374.57</v>
      </c>
      <c r="G180" s="39">
        <v>367.76</v>
      </c>
      <c r="H180" s="39">
        <f>G180*10%</f>
        <v>36.776000000000003</v>
      </c>
      <c r="I180" s="41">
        <f t="shared" ref="I180:I194" si="40">SUM(G180:H180)</f>
        <v>404.536</v>
      </c>
    </row>
    <row r="181" spans="1:9" ht="16.5" customHeight="1" x14ac:dyDescent="0.25">
      <c r="A181" s="20" t="s">
        <v>10</v>
      </c>
      <c r="B181" s="20" t="s">
        <v>212</v>
      </c>
      <c r="C181" s="20"/>
      <c r="D181" s="34">
        <v>362.44</v>
      </c>
      <c r="E181" s="34">
        <v>36.24</v>
      </c>
      <c r="F181" s="34">
        <f t="shared" si="39"/>
        <v>398.68</v>
      </c>
      <c r="G181" s="39">
        <v>391.44</v>
      </c>
      <c r="H181" s="39">
        <f t="shared" ref="H181:H186" si="41">G181*10%</f>
        <v>39.144000000000005</v>
      </c>
      <c r="I181" s="41">
        <f>SUM(G181:H181)</f>
        <v>430.584</v>
      </c>
    </row>
    <row r="182" spans="1:9" ht="16.5" customHeight="1" x14ac:dyDescent="0.25">
      <c r="A182" s="20"/>
      <c r="B182" s="20" t="s">
        <v>209</v>
      </c>
      <c r="C182" s="20"/>
      <c r="D182" s="34">
        <v>470.64</v>
      </c>
      <c r="E182" s="34">
        <v>47.06</v>
      </c>
      <c r="F182" s="34">
        <f t="shared" si="39"/>
        <v>517.70000000000005</v>
      </c>
      <c r="G182" s="39">
        <v>508.29</v>
      </c>
      <c r="H182" s="39">
        <f t="shared" si="41"/>
        <v>50.829000000000008</v>
      </c>
      <c r="I182" s="41">
        <f t="shared" si="40"/>
        <v>559.11900000000003</v>
      </c>
    </row>
    <row r="183" spans="1:9" ht="16.5" customHeight="1" x14ac:dyDescent="0.25">
      <c r="A183" s="20" t="s">
        <v>10</v>
      </c>
      <c r="B183" s="20" t="s">
        <v>210</v>
      </c>
      <c r="C183" s="20"/>
      <c r="D183" s="34">
        <v>510.31</v>
      </c>
      <c r="E183" s="34">
        <v>51.03</v>
      </c>
      <c r="F183" s="34">
        <f t="shared" si="39"/>
        <v>561.34</v>
      </c>
      <c r="G183" s="39">
        <v>551.13</v>
      </c>
      <c r="H183" s="39">
        <f t="shared" si="41"/>
        <v>55.113</v>
      </c>
      <c r="I183" s="41">
        <f t="shared" si="40"/>
        <v>606.24299999999994</v>
      </c>
    </row>
    <row r="184" spans="1:9" ht="33" customHeight="1" x14ac:dyDescent="0.25">
      <c r="A184" s="20"/>
      <c r="B184" s="20" t="s">
        <v>235</v>
      </c>
      <c r="C184" s="20"/>
      <c r="D184" s="34">
        <v>664.72</v>
      </c>
      <c r="E184" s="34">
        <v>66.47</v>
      </c>
      <c r="F184" s="34">
        <f t="shared" si="39"/>
        <v>731.19</v>
      </c>
      <c r="G184" s="39">
        <v>717.9</v>
      </c>
      <c r="H184" s="39">
        <f t="shared" si="41"/>
        <v>71.790000000000006</v>
      </c>
      <c r="I184" s="41">
        <f t="shared" si="40"/>
        <v>789.68999999999994</v>
      </c>
    </row>
    <row r="185" spans="1:9" ht="16.5" customHeight="1" x14ac:dyDescent="0.25">
      <c r="A185" s="20" t="s">
        <v>10</v>
      </c>
      <c r="B185" s="20" t="s">
        <v>213</v>
      </c>
      <c r="C185" s="20"/>
      <c r="D185" s="34">
        <v>558.09</v>
      </c>
      <c r="E185" s="34">
        <v>55.81</v>
      </c>
      <c r="F185" s="34">
        <f t="shared" si="39"/>
        <v>613.90000000000009</v>
      </c>
      <c r="G185" s="39">
        <v>602.74</v>
      </c>
      <c r="H185" s="39">
        <f t="shared" si="41"/>
        <v>60.274000000000001</v>
      </c>
      <c r="I185" s="41">
        <f t="shared" si="40"/>
        <v>663.01400000000001</v>
      </c>
    </row>
    <row r="186" spans="1:9" ht="16.5" customHeight="1" x14ac:dyDescent="0.25">
      <c r="A186" s="20" t="s">
        <v>10</v>
      </c>
      <c r="B186" s="20" t="s">
        <v>214</v>
      </c>
      <c r="C186" s="20"/>
      <c r="D186" s="34">
        <v>604.29</v>
      </c>
      <c r="E186" s="34">
        <v>60.43</v>
      </c>
      <c r="F186" s="34">
        <f t="shared" si="39"/>
        <v>664.71999999999991</v>
      </c>
      <c r="G186" s="39">
        <v>652.63</v>
      </c>
      <c r="H186" s="39">
        <f t="shared" si="41"/>
        <v>65.263000000000005</v>
      </c>
      <c r="I186" s="41">
        <f t="shared" si="40"/>
        <v>717.89300000000003</v>
      </c>
    </row>
    <row r="187" spans="1:9" ht="16.5" customHeight="1" x14ac:dyDescent="0.25">
      <c r="A187" s="20" t="s">
        <v>10</v>
      </c>
      <c r="B187" s="31" t="s">
        <v>144</v>
      </c>
      <c r="C187" s="20"/>
      <c r="D187" s="34"/>
      <c r="E187" s="34"/>
      <c r="F187" s="34"/>
      <c r="G187" s="39"/>
      <c r="H187" s="39"/>
      <c r="I187" s="41"/>
    </row>
    <row r="188" spans="1:9" ht="16.5" customHeight="1" x14ac:dyDescent="0.25">
      <c r="A188" s="20" t="s">
        <v>10</v>
      </c>
      <c r="B188" s="20" t="s">
        <v>211</v>
      </c>
      <c r="C188" s="20"/>
      <c r="D188" s="34">
        <v>452.77</v>
      </c>
      <c r="E188" s="34">
        <v>90.55</v>
      </c>
      <c r="F188" s="34">
        <f t="shared" si="39"/>
        <v>543.31999999999994</v>
      </c>
      <c r="G188" s="49">
        <v>586.79</v>
      </c>
      <c r="H188" s="39">
        <f>G188*20%</f>
        <v>117.358</v>
      </c>
      <c r="I188" s="41">
        <f t="shared" si="40"/>
        <v>704.14799999999991</v>
      </c>
    </row>
    <row r="189" spans="1:9" ht="16.5" customHeight="1" x14ac:dyDescent="0.25">
      <c r="A189" s="20" t="s">
        <v>10</v>
      </c>
      <c r="B189" s="20" t="s">
        <v>212</v>
      </c>
      <c r="C189" s="20"/>
      <c r="D189" s="34">
        <v>528.22</v>
      </c>
      <c r="E189" s="34">
        <v>105.64</v>
      </c>
      <c r="F189" s="34">
        <f t="shared" si="39"/>
        <v>633.86</v>
      </c>
      <c r="G189" s="49">
        <v>684.57</v>
      </c>
      <c r="H189" s="39">
        <f t="shared" ref="H189:H194" si="42">G189*20%</f>
        <v>136.91400000000002</v>
      </c>
      <c r="I189" s="41">
        <f t="shared" si="40"/>
        <v>821.48400000000004</v>
      </c>
    </row>
    <row r="190" spans="1:9" ht="16.5" customHeight="1" x14ac:dyDescent="0.25">
      <c r="A190" s="20"/>
      <c r="B190" s="20" t="s">
        <v>209</v>
      </c>
      <c r="C190" s="20"/>
      <c r="D190" s="34">
        <v>603.70000000000005</v>
      </c>
      <c r="E190" s="34">
        <v>120.74</v>
      </c>
      <c r="F190" s="34">
        <f t="shared" si="39"/>
        <v>724.44</v>
      </c>
      <c r="G190" s="49">
        <v>782.4</v>
      </c>
      <c r="H190" s="39">
        <f t="shared" si="42"/>
        <v>156.48000000000002</v>
      </c>
      <c r="I190" s="41">
        <f t="shared" si="40"/>
        <v>938.88</v>
      </c>
    </row>
    <row r="191" spans="1:9" ht="16.5" customHeight="1" x14ac:dyDescent="0.25">
      <c r="A191" s="20"/>
      <c r="B191" s="20" t="s">
        <v>210</v>
      </c>
      <c r="C191" s="20"/>
      <c r="D191" s="34">
        <v>679.14</v>
      </c>
      <c r="E191" s="34">
        <v>135.83000000000001</v>
      </c>
      <c r="F191" s="34">
        <f t="shared" si="39"/>
        <v>814.97</v>
      </c>
      <c r="G191" s="49">
        <v>880.17</v>
      </c>
      <c r="H191" s="39">
        <f t="shared" si="42"/>
        <v>176.03399999999999</v>
      </c>
      <c r="I191" s="41">
        <f t="shared" si="40"/>
        <v>1056.204</v>
      </c>
    </row>
    <row r="192" spans="1:9" ht="32.25" customHeight="1" x14ac:dyDescent="0.25">
      <c r="A192" s="20"/>
      <c r="B192" s="20" t="s">
        <v>235</v>
      </c>
      <c r="C192" s="20"/>
      <c r="D192" s="34">
        <v>891.83</v>
      </c>
      <c r="E192" s="34">
        <v>178.37</v>
      </c>
      <c r="F192" s="34">
        <f t="shared" si="39"/>
        <v>1070.2</v>
      </c>
      <c r="G192" s="44">
        <v>1155.82</v>
      </c>
      <c r="H192" s="39">
        <f t="shared" si="42"/>
        <v>231.16399999999999</v>
      </c>
      <c r="I192" s="41">
        <f t="shared" si="40"/>
        <v>1386.9839999999999</v>
      </c>
    </row>
    <row r="193" spans="1:9" ht="16.5" customHeight="1" x14ac:dyDescent="0.25">
      <c r="A193" s="20"/>
      <c r="B193" s="20" t="s">
        <v>213</v>
      </c>
      <c r="C193" s="20"/>
      <c r="D193" s="34">
        <v>905.53</v>
      </c>
      <c r="E193" s="34">
        <v>181.11</v>
      </c>
      <c r="F193" s="34">
        <f t="shared" si="39"/>
        <v>1086.6399999999999</v>
      </c>
      <c r="G193" s="44">
        <v>1173.57</v>
      </c>
      <c r="H193" s="39">
        <f t="shared" si="42"/>
        <v>234.714</v>
      </c>
      <c r="I193" s="41">
        <f t="shared" si="40"/>
        <v>1408.2839999999999</v>
      </c>
    </row>
    <row r="194" spans="1:9" ht="16.5" customHeight="1" x14ac:dyDescent="0.25">
      <c r="A194" s="20"/>
      <c r="B194" s="20" t="s">
        <v>214</v>
      </c>
      <c r="C194" s="20"/>
      <c r="D194" s="34">
        <v>981.01</v>
      </c>
      <c r="E194" s="34">
        <v>196.2</v>
      </c>
      <c r="F194" s="34">
        <f t="shared" si="39"/>
        <v>1177.21</v>
      </c>
      <c r="G194" s="42">
        <v>1271.3900000000001</v>
      </c>
      <c r="H194" s="39">
        <f t="shared" si="42"/>
        <v>254.27800000000002</v>
      </c>
      <c r="I194" s="41">
        <f t="shared" si="40"/>
        <v>1525.6680000000001</v>
      </c>
    </row>
    <row r="195" spans="1:9" ht="16.5" customHeight="1" x14ac:dyDescent="0.25">
      <c r="A195" s="28"/>
      <c r="B195" s="28" t="s">
        <v>145</v>
      </c>
      <c r="C195" s="58"/>
      <c r="D195" s="34"/>
      <c r="E195" s="34"/>
      <c r="F195" s="34"/>
      <c r="G195" s="41"/>
      <c r="H195" s="41"/>
      <c r="I195" s="43"/>
    </row>
    <row r="196" spans="1:9" ht="32.25" customHeight="1" x14ac:dyDescent="0.25">
      <c r="A196" s="29"/>
      <c r="B196" s="29" t="s">
        <v>208</v>
      </c>
      <c r="C196" s="58"/>
      <c r="D196" s="34"/>
      <c r="E196" s="34"/>
      <c r="F196" s="34"/>
      <c r="G196" s="41"/>
      <c r="H196" s="41"/>
      <c r="I196" s="43"/>
    </row>
    <row r="197" spans="1:9" ht="31.5" customHeight="1" x14ac:dyDescent="0.25">
      <c r="A197" s="20">
        <v>12</v>
      </c>
      <c r="B197" s="25" t="s">
        <v>226</v>
      </c>
      <c r="C197" s="20" t="s">
        <v>147</v>
      </c>
      <c r="D197" s="34"/>
      <c r="E197" s="34"/>
      <c r="F197" s="34"/>
      <c r="G197" s="41"/>
      <c r="H197" s="41"/>
      <c r="I197" s="43"/>
    </row>
    <row r="198" spans="1:9" ht="31.5" customHeight="1" x14ac:dyDescent="0.25">
      <c r="A198" s="20"/>
      <c r="B198" s="25"/>
      <c r="C198" s="20"/>
      <c r="D198" s="34"/>
      <c r="E198" s="34"/>
      <c r="F198" s="34"/>
      <c r="G198" s="41"/>
      <c r="H198" s="41"/>
      <c r="I198" s="43"/>
    </row>
    <row r="199" spans="1:9" ht="16.5" customHeight="1" x14ac:dyDescent="0.25">
      <c r="A199" s="20"/>
      <c r="B199" s="48" t="s">
        <v>296</v>
      </c>
      <c r="C199" s="21"/>
      <c r="D199" s="37">
        <v>8234.7099999999991</v>
      </c>
      <c r="E199" s="37">
        <v>1646.942</v>
      </c>
      <c r="F199" s="34">
        <f t="shared" si="39"/>
        <v>9881.6519999999982</v>
      </c>
      <c r="G199" s="41">
        <v>20000</v>
      </c>
      <c r="H199" s="41">
        <f t="shared" ref="H199:H211" si="43">G199*20%</f>
        <v>4000</v>
      </c>
      <c r="I199" s="41">
        <f t="shared" ref="I199:I211" si="44">SUM(G199:H199)</f>
        <v>24000</v>
      </c>
    </row>
    <row r="200" spans="1:9" ht="16.5" customHeight="1" x14ac:dyDescent="0.25">
      <c r="A200" s="20"/>
      <c r="B200" s="20" t="s">
        <v>149</v>
      </c>
      <c r="C200" s="21"/>
      <c r="D200" s="37">
        <v>16208.51</v>
      </c>
      <c r="E200" s="37">
        <v>3241.7020000000002</v>
      </c>
      <c r="F200" s="34">
        <f t="shared" si="39"/>
        <v>19450.212</v>
      </c>
      <c r="G200" s="41">
        <v>30000</v>
      </c>
      <c r="H200" s="41">
        <f t="shared" si="43"/>
        <v>6000</v>
      </c>
      <c r="I200" s="41">
        <f t="shared" si="44"/>
        <v>36000</v>
      </c>
    </row>
    <row r="201" spans="1:9" ht="16.5" customHeight="1" x14ac:dyDescent="0.25">
      <c r="A201" s="20"/>
      <c r="B201" s="20" t="s">
        <v>150</v>
      </c>
      <c r="C201" s="21"/>
      <c r="D201" s="37">
        <v>20460.060000000001</v>
      </c>
      <c r="E201" s="37">
        <v>4092.0120000000006</v>
      </c>
      <c r="F201" s="34">
        <f t="shared" si="39"/>
        <v>24552.072</v>
      </c>
      <c r="G201" s="41">
        <v>30000</v>
      </c>
      <c r="H201" s="41">
        <f t="shared" si="43"/>
        <v>6000</v>
      </c>
      <c r="I201" s="41">
        <f t="shared" si="44"/>
        <v>36000</v>
      </c>
    </row>
    <row r="202" spans="1:9" ht="16.5" customHeight="1" x14ac:dyDescent="0.25">
      <c r="A202" s="20"/>
      <c r="B202" s="20" t="s">
        <v>151</v>
      </c>
      <c r="C202" s="21"/>
      <c r="D202" s="37">
        <v>28698.54</v>
      </c>
      <c r="E202" s="37">
        <v>5739.7080000000005</v>
      </c>
      <c r="F202" s="34">
        <f t="shared" si="39"/>
        <v>34438.248</v>
      </c>
      <c r="G202" s="41">
        <v>40000</v>
      </c>
      <c r="H202" s="41">
        <f t="shared" si="43"/>
        <v>8000</v>
      </c>
      <c r="I202" s="41">
        <f t="shared" si="44"/>
        <v>48000</v>
      </c>
    </row>
    <row r="203" spans="1:9" ht="32.25" customHeight="1" x14ac:dyDescent="0.25">
      <c r="A203" s="20"/>
      <c r="B203" s="20" t="s">
        <v>309</v>
      </c>
      <c r="C203" s="20"/>
      <c r="D203" s="34">
        <v>63636.36</v>
      </c>
      <c r="E203" s="34">
        <v>12727.27</v>
      </c>
      <c r="F203" s="34">
        <f t="shared" si="39"/>
        <v>76363.63</v>
      </c>
      <c r="G203" s="42">
        <v>76363.631999999998</v>
      </c>
      <c r="H203" s="41">
        <f t="shared" si="43"/>
        <v>15272.7264</v>
      </c>
      <c r="I203" s="41">
        <f t="shared" si="44"/>
        <v>91636.358399999997</v>
      </c>
    </row>
    <row r="204" spans="1:9" ht="32.25" customHeight="1" x14ac:dyDescent="0.25">
      <c r="A204" s="20"/>
      <c r="B204" s="20" t="s">
        <v>317</v>
      </c>
      <c r="C204" s="20"/>
      <c r="D204" s="34"/>
      <c r="E204" s="34"/>
      <c r="F204" s="34"/>
      <c r="G204" s="42">
        <v>129817.1</v>
      </c>
      <c r="H204" s="41">
        <f t="shared" si="43"/>
        <v>25963.420000000002</v>
      </c>
      <c r="I204" s="41">
        <f t="shared" si="44"/>
        <v>155780.52000000002</v>
      </c>
    </row>
    <row r="205" spans="1:9" ht="51.75" customHeight="1" x14ac:dyDescent="0.25">
      <c r="A205" s="20" t="s">
        <v>312</v>
      </c>
      <c r="B205" s="20" t="s">
        <v>310</v>
      </c>
      <c r="C205" s="20"/>
      <c r="D205" s="34"/>
      <c r="E205" s="34"/>
      <c r="F205" s="34"/>
      <c r="G205" s="42">
        <v>5000</v>
      </c>
      <c r="H205" s="41">
        <f t="shared" si="43"/>
        <v>1000</v>
      </c>
      <c r="I205" s="41">
        <f t="shared" si="44"/>
        <v>6000</v>
      </c>
    </row>
    <row r="206" spans="1:9" ht="52.5" customHeight="1" x14ac:dyDescent="0.25">
      <c r="A206" s="20" t="s">
        <v>313</v>
      </c>
      <c r="B206" s="20" t="s">
        <v>311</v>
      </c>
      <c r="C206" s="20"/>
      <c r="D206" s="34"/>
      <c r="E206" s="34"/>
      <c r="F206" s="34"/>
      <c r="G206" s="42">
        <v>8000</v>
      </c>
      <c r="H206" s="41">
        <f t="shared" si="43"/>
        <v>1600</v>
      </c>
      <c r="I206" s="41">
        <f t="shared" si="44"/>
        <v>9600</v>
      </c>
    </row>
    <row r="207" spans="1:9" ht="52.5" customHeight="1" x14ac:dyDescent="0.25">
      <c r="A207" s="20"/>
      <c r="B207" s="20" t="s">
        <v>314</v>
      </c>
      <c r="C207" s="20"/>
      <c r="D207" s="34"/>
      <c r="E207" s="34"/>
      <c r="F207" s="34"/>
      <c r="G207" s="42"/>
      <c r="H207" s="41"/>
      <c r="I207" s="41"/>
    </row>
    <row r="208" spans="1:9" ht="16.5" customHeight="1" x14ac:dyDescent="0.25">
      <c r="A208" s="20"/>
      <c r="B208" s="20" t="s">
        <v>300</v>
      </c>
      <c r="C208" s="20"/>
      <c r="D208" s="34"/>
      <c r="E208" s="34"/>
      <c r="F208" s="34"/>
      <c r="G208" s="41">
        <v>18000</v>
      </c>
      <c r="H208" s="42">
        <f>SUM(G208*10%)</f>
        <v>1800</v>
      </c>
      <c r="I208" s="42">
        <f>SUM(G208+H208)</f>
        <v>19800</v>
      </c>
    </row>
    <row r="209" spans="1:11" ht="34.5" customHeight="1" x14ac:dyDescent="0.25">
      <c r="A209" s="20"/>
      <c r="B209" s="20" t="s">
        <v>152</v>
      </c>
      <c r="C209" s="20"/>
      <c r="D209" s="34"/>
      <c r="E209" s="34"/>
      <c r="F209" s="34"/>
      <c r="G209" s="39"/>
      <c r="H209" s="41"/>
      <c r="I209" s="41"/>
    </row>
    <row r="210" spans="1:11" ht="16.5" customHeight="1" x14ac:dyDescent="0.25">
      <c r="A210" s="20"/>
      <c r="B210" s="20" t="s">
        <v>253</v>
      </c>
      <c r="C210" s="20"/>
      <c r="D210" s="34">
        <v>20000</v>
      </c>
      <c r="E210" s="34">
        <v>4000</v>
      </c>
      <c r="F210" s="34">
        <f t="shared" si="39"/>
        <v>24000</v>
      </c>
      <c r="G210" s="42">
        <v>20000</v>
      </c>
      <c r="H210" s="41">
        <f t="shared" si="43"/>
        <v>4000</v>
      </c>
      <c r="I210" s="41">
        <f t="shared" si="44"/>
        <v>24000</v>
      </c>
      <c r="K210" s="5"/>
    </row>
    <row r="211" spans="1:11" ht="16.5" customHeight="1" x14ac:dyDescent="0.25">
      <c r="A211" s="20"/>
      <c r="B211" s="20" t="s">
        <v>153</v>
      </c>
      <c r="C211" s="20"/>
      <c r="D211" s="34">
        <v>35000</v>
      </c>
      <c r="E211" s="34">
        <v>7000</v>
      </c>
      <c r="F211" s="34">
        <f t="shared" si="39"/>
        <v>42000</v>
      </c>
      <c r="G211" s="42">
        <v>35000</v>
      </c>
      <c r="H211" s="41">
        <f t="shared" si="43"/>
        <v>7000</v>
      </c>
      <c r="I211" s="41">
        <f t="shared" si="44"/>
        <v>42000</v>
      </c>
      <c r="K211" s="5"/>
    </row>
    <row r="212" spans="1:11" ht="16.5" customHeight="1" x14ac:dyDescent="0.25">
      <c r="A212" s="22">
        <v>13</v>
      </c>
      <c r="B212" s="59" t="s">
        <v>154</v>
      </c>
      <c r="C212" s="59"/>
      <c r="D212" s="36"/>
      <c r="E212" s="36"/>
      <c r="F212" s="34"/>
      <c r="G212" s="41"/>
      <c r="H212" s="41"/>
      <c r="I212" s="43"/>
      <c r="K212" s="5"/>
    </row>
    <row r="213" spans="1:11" ht="16.5" customHeight="1" x14ac:dyDescent="0.25">
      <c r="A213" s="23"/>
      <c r="B213" s="20" t="s">
        <v>155</v>
      </c>
      <c r="C213" s="21"/>
      <c r="D213" s="37"/>
      <c r="E213" s="37"/>
      <c r="F213" s="34"/>
      <c r="G213" s="41"/>
      <c r="H213" s="41"/>
      <c r="I213" s="43"/>
      <c r="K213" s="5"/>
    </row>
    <row r="214" spans="1:11" ht="16.5" customHeight="1" x14ac:dyDescent="0.25">
      <c r="A214" s="23"/>
      <c r="B214" s="20" t="s">
        <v>156</v>
      </c>
      <c r="C214" s="21"/>
      <c r="D214" s="37">
        <v>26745.74</v>
      </c>
      <c r="E214" s="37">
        <v>5349.148000000001</v>
      </c>
      <c r="F214" s="34">
        <f t="shared" si="39"/>
        <v>32094.888000000003</v>
      </c>
      <c r="G214" s="41">
        <v>40000</v>
      </c>
      <c r="H214" s="41">
        <f t="shared" ref="H214:H217" si="45">G214*20%</f>
        <v>8000</v>
      </c>
      <c r="I214" s="41">
        <f t="shared" ref="I214:I217" si="46">SUM(G214:H214)</f>
        <v>48000</v>
      </c>
    </row>
    <row r="215" spans="1:11" ht="16.5" customHeight="1" x14ac:dyDescent="0.25">
      <c r="A215" s="23"/>
      <c r="B215" s="20" t="s">
        <v>237</v>
      </c>
      <c r="C215" s="21"/>
      <c r="D215" s="37">
        <v>34769.949999999997</v>
      </c>
      <c r="E215" s="37">
        <v>6953.99</v>
      </c>
      <c r="F215" s="34">
        <f t="shared" si="39"/>
        <v>41723.939999999995</v>
      </c>
      <c r="G215" s="41">
        <v>50000</v>
      </c>
      <c r="H215" s="41">
        <f t="shared" si="45"/>
        <v>10000</v>
      </c>
      <c r="I215" s="41">
        <f t="shared" si="46"/>
        <v>60000</v>
      </c>
    </row>
    <row r="216" spans="1:11" ht="16.5" customHeight="1" x14ac:dyDescent="0.25">
      <c r="A216" s="23"/>
      <c r="B216" s="20" t="s">
        <v>238</v>
      </c>
      <c r="C216" s="21"/>
      <c r="D216" s="37">
        <v>40118.81</v>
      </c>
      <c r="E216" s="37">
        <v>8023.7619999999997</v>
      </c>
      <c r="F216" s="34">
        <f t="shared" si="39"/>
        <v>48142.572</v>
      </c>
      <c r="G216" s="41">
        <v>60000</v>
      </c>
      <c r="H216" s="41">
        <f t="shared" si="45"/>
        <v>12000</v>
      </c>
      <c r="I216" s="41">
        <f t="shared" si="46"/>
        <v>72000</v>
      </c>
    </row>
    <row r="217" spans="1:11" ht="16.5" customHeight="1" x14ac:dyDescent="0.25">
      <c r="A217" s="23"/>
      <c r="B217" s="20" t="s">
        <v>215</v>
      </c>
      <c r="C217" s="21"/>
      <c r="D217" s="37">
        <v>44130.82</v>
      </c>
      <c r="E217" s="37">
        <v>8826.1640000000007</v>
      </c>
      <c r="F217" s="34">
        <f t="shared" si="39"/>
        <v>52956.983999999997</v>
      </c>
      <c r="G217" s="41">
        <v>70000</v>
      </c>
      <c r="H217" s="41">
        <f t="shared" si="45"/>
        <v>14000</v>
      </c>
      <c r="I217" s="41">
        <f t="shared" si="46"/>
        <v>84000</v>
      </c>
    </row>
    <row r="218" spans="1:11" ht="16.5" customHeight="1" x14ac:dyDescent="0.25">
      <c r="A218" s="23"/>
      <c r="B218" s="20" t="s">
        <v>157</v>
      </c>
      <c r="C218" s="21"/>
      <c r="D218" s="37"/>
      <c r="E218" s="37"/>
      <c r="F218" s="34"/>
      <c r="G218" s="41"/>
      <c r="H218" s="41"/>
      <c r="I218" s="43"/>
    </row>
    <row r="219" spans="1:11" ht="16.5" customHeight="1" x14ac:dyDescent="0.25">
      <c r="A219" s="23"/>
      <c r="B219" s="20" t="s">
        <v>239</v>
      </c>
      <c r="C219" s="21"/>
      <c r="D219" s="37">
        <v>13354.76</v>
      </c>
      <c r="E219" s="37">
        <v>2670.9520000000002</v>
      </c>
      <c r="F219" s="34">
        <f t="shared" si="39"/>
        <v>16025.712</v>
      </c>
      <c r="G219" s="41">
        <v>20000</v>
      </c>
      <c r="H219" s="41">
        <f t="shared" ref="H219:H225" si="47">G219*20%</f>
        <v>4000</v>
      </c>
      <c r="I219" s="41">
        <f t="shared" ref="I219:I225" si="48">SUM(G219:H219)</f>
        <v>24000</v>
      </c>
    </row>
    <row r="220" spans="1:11" ht="16.5" customHeight="1" x14ac:dyDescent="0.25">
      <c r="A220" s="23"/>
      <c r="B220" s="20" t="s">
        <v>241</v>
      </c>
      <c r="C220" s="21"/>
      <c r="D220" s="37">
        <v>40118.81</v>
      </c>
      <c r="E220" s="37">
        <v>8023.7619999999997</v>
      </c>
      <c r="F220" s="34">
        <f t="shared" si="39"/>
        <v>48142.572</v>
      </c>
      <c r="G220" s="41">
        <v>60000</v>
      </c>
      <c r="H220" s="41">
        <f t="shared" si="47"/>
        <v>12000</v>
      </c>
      <c r="I220" s="41">
        <f t="shared" si="48"/>
        <v>72000</v>
      </c>
      <c r="K220" s="5"/>
    </row>
    <row r="221" spans="1:11" ht="16.5" customHeight="1" x14ac:dyDescent="0.25">
      <c r="A221" s="23"/>
      <c r="B221" s="20" t="s">
        <v>240</v>
      </c>
      <c r="C221" s="21"/>
      <c r="D221" s="37">
        <v>28454.33</v>
      </c>
      <c r="E221" s="37">
        <v>5690.8660000000009</v>
      </c>
      <c r="F221" s="34">
        <f t="shared" si="39"/>
        <v>34145.196000000004</v>
      </c>
      <c r="G221" s="41">
        <v>40000</v>
      </c>
      <c r="H221" s="41">
        <f t="shared" si="47"/>
        <v>8000</v>
      </c>
      <c r="I221" s="41">
        <f t="shared" si="48"/>
        <v>48000</v>
      </c>
    </row>
    <row r="222" spans="1:11" ht="30" customHeight="1" x14ac:dyDescent="0.25">
      <c r="A222" s="23"/>
      <c r="B222" s="20" t="s">
        <v>242</v>
      </c>
      <c r="C222" s="21"/>
      <c r="D222" s="37">
        <v>80237.460000000006</v>
      </c>
      <c r="E222" s="37">
        <v>16047.492000000002</v>
      </c>
      <c r="F222" s="34">
        <f t="shared" si="39"/>
        <v>96284.952000000005</v>
      </c>
      <c r="G222" s="41">
        <v>115541</v>
      </c>
      <c r="H222" s="41">
        <f t="shared" si="47"/>
        <v>23108.2</v>
      </c>
      <c r="I222" s="41">
        <f t="shared" si="48"/>
        <v>138649.20000000001</v>
      </c>
    </row>
    <row r="223" spans="1:11" ht="45" customHeight="1" x14ac:dyDescent="0.25">
      <c r="A223" s="23"/>
      <c r="B223" s="20" t="s">
        <v>243</v>
      </c>
      <c r="C223" s="21"/>
      <c r="D223" s="37">
        <v>40118.81</v>
      </c>
      <c r="E223" s="37">
        <v>8023.7619999999997</v>
      </c>
      <c r="F223" s="34">
        <f t="shared" si="39"/>
        <v>48142.572</v>
      </c>
      <c r="G223" s="41">
        <v>57771.09</v>
      </c>
      <c r="H223" s="41">
        <f t="shared" si="47"/>
        <v>11554.218000000001</v>
      </c>
      <c r="I223" s="41">
        <f t="shared" si="48"/>
        <v>69325.30799999999</v>
      </c>
    </row>
    <row r="224" spans="1:11" ht="30.75" customHeight="1" x14ac:dyDescent="0.25">
      <c r="A224" s="23"/>
      <c r="B224" s="20" t="s">
        <v>216</v>
      </c>
      <c r="C224" s="21"/>
      <c r="D224" s="37">
        <v>53491.69</v>
      </c>
      <c r="E224" s="37">
        <v>10698.338000000002</v>
      </c>
      <c r="F224" s="34">
        <f t="shared" si="39"/>
        <v>64190.028000000006</v>
      </c>
      <c r="G224" s="41">
        <v>77028.03</v>
      </c>
      <c r="H224" s="41">
        <f t="shared" si="47"/>
        <v>15405.606</v>
      </c>
      <c r="I224" s="41">
        <f t="shared" si="48"/>
        <v>92433.635999999999</v>
      </c>
    </row>
    <row r="225" spans="1:9" ht="28.5" customHeight="1" x14ac:dyDescent="0.25">
      <c r="A225" s="23"/>
      <c r="B225" s="20" t="s">
        <v>315</v>
      </c>
      <c r="C225" s="21"/>
      <c r="D225" s="37">
        <v>106983.38</v>
      </c>
      <c r="E225" s="37">
        <v>21396.676000000003</v>
      </c>
      <c r="F225" s="34">
        <f t="shared" si="39"/>
        <v>128380.05600000001</v>
      </c>
      <c r="G225" s="41">
        <v>154056.07</v>
      </c>
      <c r="H225" s="41">
        <f t="shared" si="47"/>
        <v>30811.214000000004</v>
      </c>
      <c r="I225" s="41">
        <f t="shared" si="48"/>
        <v>184867.28400000001</v>
      </c>
    </row>
    <row r="226" spans="1:9" ht="16.5" customHeight="1" x14ac:dyDescent="0.25">
      <c r="A226" s="60">
        <v>14</v>
      </c>
      <c r="B226" s="59" t="s">
        <v>158</v>
      </c>
      <c r="C226" s="59"/>
      <c r="D226" s="36"/>
      <c r="E226" s="36"/>
      <c r="F226" s="34"/>
      <c r="G226" s="41"/>
      <c r="H226" s="41"/>
      <c r="I226" s="43"/>
    </row>
    <row r="227" spans="1:9" ht="16.5" customHeight="1" x14ac:dyDescent="0.25">
      <c r="A227" s="62"/>
      <c r="B227" s="20" t="s">
        <v>159</v>
      </c>
      <c r="C227" s="20" t="s">
        <v>99</v>
      </c>
      <c r="D227" s="34"/>
      <c r="E227" s="34"/>
      <c r="F227" s="34"/>
      <c r="G227" s="41"/>
      <c r="H227" s="41"/>
      <c r="I227" s="43"/>
    </row>
    <row r="228" spans="1:9" ht="16.5" customHeight="1" x14ac:dyDescent="0.25">
      <c r="A228" s="58"/>
      <c r="B228" s="20" t="s">
        <v>245</v>
      </c>
      <c r="C228" s="21"/>
      <c r="D228" s="37">
        <v>5478.54</v>
      </c>
      <c r="E228" s="37">
        <v>547.85</v>
      </c>
      <c r="F228" s="34">
        <f t="shared" si="39"/>
        <v>6026.39</v>
      </c>
      <c r="G228" s="42">
        <v>5478.54</v>
      </c>
      <c r="H228" s="41">
        <f>G228*10%</f>
        <v>547.85400000000004</v>
      </c>
      <c r="I228" s="41">
        <f t="shared" ref="I228:I250" si="49">SUM(G228:H228)</f>
        <v>6026.3940000000002</v>
      </c>
    </row>
    <row r="229" spans="1:9" ht="16.5" customHeight="1" x14ac:dyDescent="0.25">
      <c r="A229" s="58"/>
      <c r="B229" s="20" t="s">
        <v>160</v>
      </c>
      <c r="C229" s="21"/>
      <c r="D229" s="37">
        <v>5478.54</v>
      </c>
      <c r="E229" s="37">
        <v>547.85</v>
      </c>
      <c r="F229" s="34">
        <f t="shared" si="39"/>
        <v>6026.39</v>
      </c>
      <c r="G229" s="42">
        <v>5478.54</v>
      </c>
      <c r="H229" s="41">
        <f t="shared" ref="H229:H236" si="50">G229*10%</f>
        <v>547.85400000000004</v>
      </c>
      <c r="I229" s="41">
        <f t="shared" si="49"/>
        <v>6026.3940000000002</v>
      </c>
    </row>
    <row r="230" spans="1:9" ht="16.5" customHeight="1" x14ac:dyDescent="0.25">
      <c r="A230" s="58"/>
      <c r="B230" s="20" t="s">
        <v>161</v>
      </c>
      <c r="C230" s="21"/>
      <c r="D230" s="37">
        <v>6791.59</v>
      </c>
      <c r="E230" s="37">
        <v>679.16</v>
      </c>
      <c r="F230" s="34">
        <f t="shared" si="39"/>
        <v>7470.75</v>
      </c>
      <c r="G230" s="42">
        <v>6791.59</v>
      </c>
      <c r="H230" s="41">
        <f t="shared" si="50"/>
        <v>679.15900000000011</v>
      </c>
      <c r="I230" s="41">
        <f t="shared" si="49"/>
        <v>7470.7489999999998</v>
      </c>
    </row>
    <row r="231" spans="1:9" ht="16.5" customHeight="1" x14ac:dyDescent="0.25">
      <c r="A231" s="58"/>
      <c r="B231" s="20" t="s">
        <v>162</v>
      </c>
      <c r="C231" s="21"/>
      <c r="D231" s="37">
        <v>5478.54</v>
      </c>
      <c r="E231" s="37">
        <v>547.85</v>
      </c>
      <c r="F231" s="34">
        <f t="shared" si="39"/>
        <v>6026.39</v>
      </c>
      <c r="G231" s="42">
        <v>5478.54</v>
      </c>
      <c r="H231" s="41">
        <f t="shared" si="50"/>
        <v>547.85400000000004</v>
      </c>
      <c r="I231" s="41">
        <f t="shared" si="49"/>
        <v>6026.3940000000002</v>
      </c>
    </row>
    <row r="232" spans="1:9" ht="16.5" customHeight="1" x14ac:dyDescent="0.25">
      <c r="A232" s="58"/>
      <c r="B232" s="20" t="s">
        <v>163</v>
      </c>
      <c r="C232" s="21"/>
      <c r="D232" s="37">
        <v>6791.59</v>
      </c>
      <c r="E232" s="37">
        <v>679.16</v>
      </c>
      <c r="F232" s="34">
        <f t="shared" si="39"/>
        <v>7470.75</v>
      </c>
      <c r="G232" s="42">
        <v>6791.59</v>
      </c>
      <c r="H232" s="41">
        <f t="shared" si="50"/>
        <v>679.15900000000011</v>
      </c>
      <c r="I232" s="41">
        <f t="shared" si="49"/>
        <v>7470.7489999999998</v>
      </c>
    </row>
    <row r="233" spans="1:9" ht="16.5" customHeight="1" x14ac:dyDescent="0.25">
      <c r="A233" s="58"/>
      <c r="B233" s="30" t="s">
        <v>246</v>
      </c>
      <c r="C233" s="21"/>
      <c r="D233" s="37">
        <v>8500</v>
      </c>
      <c r="E233" s="37">
        <v>850</v>
      </c>
      <c r="F233" s="34">
        <f t="shared" si="39"/>
        <v>9350</v>
      </c>
      <c r="G233" s="42">
        <v>8500</v>
      </c>
      <c r="H233" s="41">
        <f t="shared" si="50"/>
        <v>850</v>
      </c>
      <c r="I233" s="41">
        <f t="shared" si="49"/>
        <v>9350</v>
      </c>
    </row>
    <row r="234" spans="1:9" ht="16.5" customHeight="1" x14ac:dyDescent="0.25">
      <c r="A234" s="20"/>
      <c r="B234" s="30" t="s">
        <v>261</v>
      </c>
      <c r="C234" s="21"/>
      <c r="D234" s="37">
        <v>909.09</v>
      </c>
      <c r="E234" s="37">
        <v>90.909000000000006</v>
      </c>
      <c r="F234" s="34">
        <f t="shared" si="39"/>
        <v>999.99900000000002</v>
      </c>
      <c r="G234" s="42">
        <v>909.09</v>
      </c>
      <c r="H234" s="41">
        <f t="shared" si="50"/>
        <v>90.909000000000006</v>
      </c>
      <c r="I234" s="41">
        <f t="shared" si="49"/>
        <v>999.99900000000002</v>
      </c>
    </row>
    <row r="235" spans="1:9" ht="16.5" customHeight="1" x14ac:dyDescent="0.25">
      <c r="A235" s="20"/>
      <c r="B235" s="30" t="s">
        <v>262</v>
      </c>
      <c r="C235" s="21"/>
      <c r="D235" s="37">
        <v>909.09</v>
      </c>
      <c r="E235" s="37">
        <v>90.909000000000006</v>
      </c>
      <c r="F235" s="34">
        <f t="shared" si="39"/>
        <v>999.99900000000002</v>
      </c>
      <c r="G235" s="42">
        <v>909.09</v>
      </c>
      <c r="H235" s="41">
        <f t="shared" si="50"/>
        <v>90.909000000000006</v>
      </c>
      <c r="I235" s="41">
        <f t="shared" si="49"/>
        <v>999.99900000000002</v>
      </c>
    </row>
    <row r="236" spans="1:9" ht="16.5" customHeight="1" x14ac:dyDescent="0.25">
      <c r="A236" s="20"/>
      <c r="B236" s="30" t="s">
        <v>279</v>
      </c>
      <c r="C236" s="21"/>
      <c r="D236" s="37"/>
      <c r="E236" s="37"/>
      <c r="F236" s="34"/>
      <c r="G236" s="42">
        <v>2083.3333333333335</v>
      </c>
      <c r="H236" s="41">
        <f t="shared" si="50"/>
        <v>208.33333333333337</v>
      </c>
      <c r="I236" s="41">
        <f t="shared" si="49"/>
        <v>2291.666666666667</v>
      </c>
    </row>
    <row r="237" spans="1:9" ht="16.5" customHeight="1" x14ac:dyDescent="0.25">
      <c r="A237" s="28"/>
      <c r="B237" s="30" t="s">
        <v>316</v>
      </c>
      <c r="C237" s="21"/>
      <c r="D237" s="37"/>
      <c r="E237" s="37"/>
      <c r="F237" s="34"/>
      <c r="G237" s="42">
        <v>2100</v>
      </c>
      <c r="H237" s="41">
        <f t="shared" ref="H237" si="51">G237*20%</f>
        <v>420</v>
      </c>
      <c r="I237" s="41">
        <f t="shared" ref="I237" si="52">SUM(G237:H237)</f>
        <v>2520</v>
      </c>
    </row>
    <row r="238" spans="1:9" ht="16.5" customHeight="1" x14ac:dyDescent="0.25">
      <c r="A238" s="20"/>
      <c r="B238" s="30" t="s">
        <v>281</v>
      </c>
      <c r="C238" s="21"/>
      <c r="D238" s="37"/>
      <c r="E238" s="37"/>
      <c r="F238" s="34"/>
      <c r="G238" s="42">
        <v>10909.090909090908</v>
      </c>
      <c r="H238" s="41">
        <v>1090.9090909090908</v>
      </c>
      <c r="I238" s="41">
        <f t="shared" si="49"/>
        <v>11999.999999999998</v>
      </c>
    </row>
    <row r="239" spans="1:9" ht="16.5" customHeight="1" x14ac:dyDescent="0.25">
      <c r="A239" s="20"/>
      <c r="B239" s="20" t="s">
        <v>144</v>
      </c>
      <c r="C239" s="20" t="s">
        <v>99</v>
      </c>
      <c r="D239" s="34"/>
      <c r="E239" s="34"/>
      <c r="F239" s="34"/>
      <c r="G239" s="39"/>
      <c r="H239" s="39"/>
      <c r="I239" s="39"/>
    </row>
    <row r="240" spans="1:9" ht="16.5" customHeight="1" x14ac:dyDescent="0.25">
      <c r="A240" s="58"/>
      <c r="B240" s="20" t="s">
        <v>245</v>
      </c>
      <c r="C240" s="21"/>
      <c r="D240" s="37">
        <v>5478.54</v>
      </c>
      <c r="E240" s="37">
        <v>1095.71</v>
      </c>
      <c r="F240" s="34">
        <f t="shared" si="39"/>
        <v>6574.25</v>
      </c>
      <c r="G240" s="42">
        <v>9861.36</v>
      </c>
      <c r="H240" s="41">
        <f t="shared" ref="H240:H250" si="53">G240*20%</f>
        <v>1972.2720000000002</v>
      </c>
      <c r="I240" s="41">
        <f t="shared" si="49"/>
        <v>11833.632000000001</v>
      </c>
    </row>
    <row r="241" spans="1:9" ht="16.5" customHeight="1" x14ac:dyDescent="0.25">
      <c r="A241" s="58"/>
      <c r="B241" s="20" t="s">
        <v>160</v>
      </c>
      <c r="C241" s="21"/>
      <c r="D241" s="37">
        <v>5478.54</v>
      </c>
      <c r="E241" s="37">
        <v>1095.71</v>
      </c>
      <c r="F241" s="34">
        <f t="shared" si="39"/>
        <v>6574.25</v>
      </c>
      <c r="G241" s="42">
        <v>9861.36</v>
      </c>
      <c r="H241" s="41">
        <f t="shared" si="53"/>
        <v>1972.2720000000002</v>
      </c>
      <c r="I241" s="41">
        <f t="shared" si="49"/>
        <v>11833.632000000001</v>
      </c>
    </row>
    <row r="242" spans="1:9" ht="16.5" customHeight="1" x14ac:dyDescent="0.25">
      <c r="A242" s="58"/>
      <c r="B242" s="20" t="s">
        <v>161</v>
      </c>
      <c r="C242" s="21"/>
      <c r="D242" s="37">
        <v>6791.59</v>
      </c>
      <c r="E242" s="37">
        <v>1358.32</v>
      </c>
      <c r="F242" s="34">
        <f t="shared" si="39"/>
        <v>8149.91</v>
      </c>
      <c r="G242" s="42">
        <v>12224.86</v>
      </c>
      <c r="H242" s="41">
        <f t="shared" si="53"/>
        <v>2444.9720000000002</v>
      </c>
      <c r="I242" s="41">
        <f t="shared" si="49"/>
        <v>14669.832</v>
      </c>
    </row>
    <row r="243" spans="1:9" ht="16.5" customHeight="1" x14ac:dyDescent="0.25">
      <c r="A243" s="58"/>
      <c r="B243" s="20" t="s">
        <v>162</v>
      </c>
      <c r="C243" s="21"/>
      <c r="D243" s="37">
        <v>5478.54</v>
      </c>
      <c r="E243" s="37">
        <v>1095.71</v>
      </c>
      <c r="F243" s="34">
        <f t="shared" si="39"/>
        <v>6574.25</v>
      </c>
      <c r="G243" s="42">
        <v>7889.1</v>
      </c>
      <c r="H243" s="41">
        <f t="shared" si="53"/>
        <v>1577.8200000000002</v>
      </c>
      <c r="I243" s="41">
        <f t="shared" si="49"/>
        <v>9466.92</v>
      </c>
    </row>
    <row r="244" spans="1:9" ht="16.5" customHeight="1" x14ac:dyDescent="0.25">
      <c r="A244" s="58"/>
      <c r="B244" s="20" t="s">
        <v>163</v>
      </c>
      <c r="C244" s="21"/>
      <c r="D244" s="37">
        <v>6791.59</v>
      </c>
      <c r="E244" s="37">
        <v>1358.32</v>
      </c>
      <c r="F244" s="34">
        <f t="shared" si="39"/>
        <v>8149.91</v>
      </c>
      <c r="G244" s="42">
        <v>12224.86</v>
      </c>
      <c r="H244" s="41">
        <f t="shared" si="53"/>
        <v>2444.9720000000002</v>
      </c>
      <c r="I244" s="41">
        <f t="shared" si="49"/>
        <v>14669.832</v>
      </c>
    </row>
    <row r="245" spans="1:9" ht="16.5" customHeight="1" x14ac:dyDescent="0.25">
      <c r="A245" s="58"/>
      <c r="B245" s="30" t="s">
        <v>246</v>
      </c>
      <c r="C245" s="21"/>
      <c r="D245" s="37">
        <v>8500</v>
      </c>
      <c r="E245" s="37">
        <v>1700</v>
      </c>
      <c r="F245" s="34">
        <f t="shared" si="39"/>
        <v>10200</v>
      </c>
      <c r="G245" s="42">
        <v>12240</v>
      </c>
      <c r="H245" s="41">
        <f t="shared" si="53"/>
        <v>2448</v>
      </c>
      <c r="I245" s="41">
        <f t="shared" si="49"/>
        <v>14688</v>
      </c>
    </row>
    <row r="246" spans="1:9" ht="16.5" customHeight="1" x14ac:dyDescent="0.25">
      <c r="A246" s="28"/>
      <c r="B246" s="30" t="s">
        <v>261</v>
      </c>
      <c r="C246" s="21"/>
      <c r="D246" s="37">
        <v>909.09</v>
      </c>
      <c r="E246" s="37">
        <v>181.81800000000001</v>
      </c>
      <c r="F246" s="34">
        <f t="shared" si="39"/>
        <v>1090.9080000000001</v>
      </c>
      <c r="G246" s="42">
        <v>1309.0899999999999</v>
      </c>
      <c r="H246" s="41">
        <f t="shared" si="53"/>
        <v>261.81799999999998</v>
      </c>
      <c r="I246" s="41">
        <f t="shared" si="49"/>
        <v>1570.9079999999999</v>
      </c>
    </row>
    <row r="247" spans="1:9" ht="16.5" customHeight="1" x14ac:dyDescent="0.25">
      <c r="A247" s="28"/>
      <c r="B247" s="30" t="s">
        <v>262</v>
      </c>
      <c r="C247" s="21"/>
      <c r="D247" s="37">
        <v>909.09</v>
      </c>
      <c r="E247" s="37">
        <v>181.81800000000001</v>
      </c>
      <c r="F247" s="34">
        <f t="shared" si="39"/>
        <v>1090.9080000000001</v>
      </c>
      <c r="G247" s="42">
        <v>1309.0899999999999</v>
      </c>
      <c r="H247" s="41">
        <f t="shared" si="53"/>
        <v>261.81799999999998</v>
      </c>
      <c r="I247" s="41">
        <f t="shared" si="49"/>
        <v>1570.9079999999999</v>
      </c>
    </row>
    <row r="248" spans="1:9" ht="16.5" customHeight="1" x14ac:dyDescent="0.25">
      <c r="A248" s="28"/>
      <c r="B248" s="30" t="s">
        <v>280</v>
      </c>
      <c r="C248" s="21"/>
      <c r="D248" s="37"/>
      <c r="E248" s="37"/>
      <c r="F248" s="34"/>
      <c r="G248" s="42">
        <v>5000</v>
      </c>
      <c r="H248" s="41">
        <f t="shared" si="53"/>
        <v>1000</v>
      </c>
      <c r="I248" s="41">
        <f t="shared" si="49"/>
        <v>6000</v>
      </c>
    </row>
    <row r="249" spans="1:9" ht="16.5" customHeight="1" x14ac:dyDescent="0.25">
      <c r="A249" s="28"/>
      <c r="B249" s="30" t="s">
        <v>316</v>
      </c>
      <c r="C249" s="21"/>
      <c r="D249" s="37"/>
      <c r="E249" s="37"/>
      <c r="F249" s="34"/>
      <c r="G249" s="42">
        <v>2100</v>
      </c>
      <c r="H249" s="41">
        <f t="shared" si="53"/>
        <v>420</v>
      </c>
      <c r="I249" s="41">
        <f t="shared" si="49"/>
        <v>2520</v>
      </c>
    </row>
    <row r="250" spans="1:9" ht="16.5" customHeight="1" x14ac:dyDescent="0.25">
      <c r="A250" s="28"/>
      <c r="B250" s="30" t="s">
        <v>281</v>
      </c>
      <c r="C250" s="21"/>
      <c r="D250" s="37"/>
      <c r="E250" s="37"/>
      <c r="F250" s="34"/>
      <c r="G250" s="42">
        <v>21818.18</v>
      </c>
      <c r="H250" s="41">
        <f t="shared" si="53"/>
        <v>4363.6360000000004</v>
      </c>
      <c r="I250" s="41">
        <f t="shared" si="49"/>
        <v>26181.815999999999</v>
      </c>
    </row>
    <row r="251" spans="1:9" ht="28.5" customHeight="1" x14ac:dyDescent="0.25">
      <c r="A251" s="60">
        <v>15</v>
      </c>
      <c r="B251" s="25" t="s">
        <v>286</v>
      </c>
      <c r="C251" s="20" t="s">
        <v>221</v>
      </c>
      <c r="D251" s="34"/>
      <c r="E251" s="34"/>
      <c r="F251" s="34"/>
      <c r="G251" s="41"/>
      <c r="H251" s="41"/>
      <c r="I251" s="43"/>
    </row>
    <row r="252" spans="1:9" ht="16.5" customHeight="1" x14ac:dyDescent="0.25">
      <c r="A252" s="61"/>
      <c r="B252" s="20"/>
      <c r="C252" s="21"/>
      <c r="D252" s="37"/>
      <c r="E252" s="37"/>
      <c r="F252" s="34"/>
      <c r="G252" s="41"/>
      <c r="H252" s="41"/>
      <c r="I252" s="43"/>
    </row>
    <row r="253" spans="1:9" ht="16.5" customHeight="1" x14ac:dyDescent="0.25">
      <c r="A253" s="61"/>
      <c r="B253" s="20" t="s">
        <v>166</v>
      </c>
      <c r="C253" s="21"/>
      <c r="D253" s="37">
        <v>7700</v>
      </c>
      <c r="E253" s="37">
        <v>770</v>
      </c>
      <c r="F253" s="34">
        <f t="shared" ref="F253:F319" si="54">+D253+E253</f>
        <v>8470</v>
      </c>
      <c r="G253" s="42">
        <v>7700</v>
      </c>
      <c r="H253" s="41">
        <v>770</v>
      </c>
      <c r="I253" s="41">
        <f t="shared" ref="I253:I254" si="55">SUM(G253:H253)</f>
        <v>8470</v>
      </c>
    </row>
    <row r="254" spans="1:9" ht="16.5" customHeight="1" x14ac:dyDescent="0.25">
      <c r="A254" s="46"/>
      <c r="B254" s="20" t="s">
        <v>287</v>
      </c>
      <c r="C254" s="21"/>
      <c r="D254" s="37">
        <v>10164</v>
      </c>
      <c r="E254" s="37">
        <f>+D254*20%</f>
        <v>2032.8000000000002</v>
      </c>
      <c r="F254" s="34">
        <f t="shared" si="54"/>
        <v>12196.8</v>
      </c>
      <c r="G254" s="42">
        <v>15246</v>
      </c>
      <c r="H254" s="41">
        <v>2032.8000000000002</v>
      </c>
      <c r="I254" s="41">
        <f t="shared" si="55"/>
        <v>17278.8</v>
      </c>
    </row>
    <row r="255" spans="1:9" ht="16.5" customHeight="1" x14ac:dyDescent="0.25">
      <c r="A255" s="20"/>
      <c r="B255" s="20"/>
      <c r="C255" s="20"/>
      <c r="D255" s="34"/>
      <c r="E255" s="34"/>
      <c r="F255" s="34"/>
      <c r="G255" s="41"/>
      <c r="H255" s="41"/>
      <c r="I255" s="43"/>
    </row>
    <row r="256" spans="1:9" ht="48.75" customHeight="1" x14ac:dyDescent="0.25">
      <c r="A256" s="20">
        <v>16</v>
      </c>
      <c r="B256" s="25" t="s">
        <v>254</v>
      </c>
      <c r="C256" s="20"/>
      <c r="D256" s="34"/>
      <c r="E256" s="34"/>
      <c r="F256" s="34"/>
      <c r="G256" s="41"/>
      <c r="H256" s="41"/>
      <c r="I256" s="43"/>
    </row>
    <row r="257" spans="1:9" ht="15.75" x14ac:dyDescent="0.25">
      <c r="A257" s="58"/>
      <c r="B257" s="20" t="s">
        <v>168</v>
      </c>
      <c r="C257" s="20"/>
      <c r="D257" s="34"/>
      <c r="E257" s="34"/>
      <c r="F257" s="34"/>
      <c r="G257" s="41"/>
      <c r="H257" s="41"/>
      <c r="I257" s="43"/>
    </row>
    <row r="258" spans="1:9" ht="16.5" customHeight="1" x14ac:dyDescent="0.25">
      <c r="A258" s="58"/>
      <c r="B258" s="20" t="s">
        <v>169</v>
      </c>
      <c r="C258" s="20" t="s">
        <v>170</v>
      </c>
      <c r="D258" s="34">
        <v>3700</v>
      </c>
      <c r="E258" s="34">
        <v>370</v>
      </c>
      <c r="F258" s="34">
        <f t="shared" si="54"/>
        <v>4070</v>
      </c>
      <c r="G258" s="42">
        <v>3700</v>
      </c>
      <c r="H258" s="41">
        <f t="shared" ref="H258:H260" si="56">G258*10%</f>
        <v>370</v>
      </c>
      <c r="I258" s="41">
        <f t="shared" ref="I258:I260" si="57">SUM(G258:H258)</f>
        <v>4070</v>
      </c>
    </row>
    <row r="259" spans="1:9" ht="16.5" customHeight="1" x14ac:dyDescent="0.25">
      <c r="A259" s="58"/>
      <c r="B259" s="20" t="s">
        <v>171</v>
      </c>
      <c r="C259" s="20" t="s">
        <v>57</v>
      </c>
      <c r="D259" s="34">
        <v>5000</v>
      </c>
      <c r="E259" s="34">
        <v>500</v>
      </c>
      <c r="F259" s="34">
        <f t="shared" si="54"/>
        <v>5500</v>
      </c>
      <c r="G259" s="42">
        <v>5000</v>
      </c>
      <c r="H259" s="41">
        <f t="shared" si="56"/>
        <v>500</v>
      </c>
      <c r="I259" s="41">
        <f t="shared" si="57"/>
        <v>5500</v>
      </c>
    </row>
    <row r="260" spans="1:9" ht="16.5" customHeight="1" x14ac:dyDescent="0.25">
      <c r="A260" s="58"/>
      <c r="B260" s="20" t="s">
        <v>172</v>
      </c>
      <c r="C260" s="20" t="s">
        <v>220</v>
      </c>
      <c r="D260" s="34">
        <v>318.77999999999997</v>
      </c>
      <c r="E260" s="34">
        <v>31.88</v>
      </c>
      <c r="F260" s="34">
        <f t="shared" si="54"/>
        <v>350.65999999999997</v>
      </c>
      <c r="G260" s="42">
        <v>318.77999999999997</v>
      </c>
      <c r="H260" s="41">
        <f t="shared" si="56"/>
        <v>31.878</v>
      </c>
      <c r="I260" s="41">
        <f t="shared" si="57"/>
        <v>350.65799999999996</v>
      </c>
    </row>
    <row r="261" spans="1:9" ht="33" customHeight="1" x14ac:dyDescent="0.25">
      <c r="A261" s="58"/>
      <c r="B261" s="20" t="s">
        <v>173</v>
      </c>
      <c r="C261" s="24"/>
      <c r="D261" s="38" t="s">
        <v>167</v>
      </c>
      <c r="E261" s="38"/>
      <c r="F261" s="34"/>
      <c r="G261" s="39" t="s">
        <v>167</v>
      </c>
      <c r="H261" s="39"/>
      <c r="I261" s="39"/>
    </row>
    <row r="262" spans="1:9" ht="16.5" customHeight="1" x14ac:dyDescent="0.25">
      <c r="A262" s="58"/>
      <c r="B262" s="20"/>
      <c r="C262" s="24"/>
      <c r="D262" s="38"/>
      <c r="E262" s="38"/>
      <c r="F262" s="34"/>
      <c r="G262" s="39"/>
      <c r="H262" s="39"/>
      <c r="I262" s="39"/>
    </row>
    <row r="263" spans="1:9" ht="16.5" customHeight="1" x14ac:dyDescent="0.25">
      <c r="A263" s="58"/>
      <c r="B263" s="20" t="s">
        <v>174</v>
      </c>
      <c r="C263" s="24"/>
      <c r="D263" s="38"/>
      <c r="E263" s="38"/>
      <c r="F263" s="34"/>
      <c r="G263" s="39"/>
      <c r="H263" s="39"/>
      <c r="I263" s="39"/>
    </row>
    <row r="264" spans="1:9" ht="16.5" customHeight="1" x14ac:dyDescent="0.25">
      <c r="A264" s="58"/>
      <c r="B264" s="20" t="s">
        <v>169</v>
      </c>
      <c r="C264" s="20" t="s">
        <v>170</v>
      </c>
      <c r="D264" s="34">
        <v>3700</v>
      </c>
      <c r="E264" s="34">
        <v>740</v>
      </c>
      <c r="F264" s="34">
        <f t="shared" si="54"/>
        <v>4440</v>
      </c>
      <c r="G264" s="42">
        <v>5280</v>
      </c>
      <c r="H264" s="41">
        <f t="shared" ref="H264:H266" si="58">G264*20%</f>
        <v>1056</v>
      </c>
      <c r="I264" s="41">
        <f t="shared" ref="I264:I266" si="59">SUM(G264:H264)</f>
        <v>6336</v>
      </c>
    </row>
    <row r="265" spans="1:9" ht="16.5" customHeight="1" x14ac:dyDescent="0.25">
      <c r="A265" s="58"/>
      <c r="B265" s="20" t="s">
        <v>171</v>
      </c>
      <c r="C265" s="20" t="s">
        <v>57</v>
      </c>
      <c r="D265" s="34">
        <v>5000</v>
      </c>
      <c r="E265" s="34">
        <v>1000</v>
      </c>
      <c r="F265" s="34">
        <f t="shared" si="54"/>
        <v>6000</v>
      </c>
      <c r="G265" s="42">
        <v>7200</v>
      </c>
      <c r="H265" s="41">
        <f t="shared" si="58"/>
        <v>1440</v>
      </c>
      <c r="I265" s="41">
        <f t="shared" si="59"/>
        <v>8640</v>
      </c>
    </row>
    <row r="266" spans="1:9" ht="16.5" customHeight="1" x14ac:dyDescent="0.25">
      <c r="A266" s="58"/>
      <c r="B266" s="20" t="s">
        <v>172</v>
      </c>
      <c r="C266" s="20" t="s">
        <v>222</v>
      </c>
      <c r="D266" s="34">
        <v>318.77999999999997</v>
      </c>
      <c r="E266" s="34">
        <v>63.76</v>
      </c>
      <c r="F266" s="34">
        <f t="shared" si="54"/>
        <v>382.53999999999996</v>
      </c>
      <c r="G266" s="42">
        <v>423.05</v>
      </c>
      <c r="H266" s="41">
        <f t="shared" si="58"/>
        <v>84.610000000000014</v>
      </c>
      <c r="I266" s="41">
        <f t="shared" si="59"/>
        <v>507.66</v>
      </c>
    </row>
    <row r="267" spans="1:9" ht="34.5" customHeight="1" x14ac:dyDescent="0.25">
      <c r="A267" s="58"/>
      <c r="B267" s="20" t="s">
        <v>173</v>
      </c>
      <c r="C267" s="20"/>
      <c r="D267" s="34" t="s">
        <v>167</v>
      </c>
      <c r="E267" s="34"/>
      <c r="F267" s="34"/>
      <c r="G267" s="39" t="s">
        <v>167</v>
      </c>
      <c r="H267" s="39"/>
      <c r="I267" s="39"/>
    </row>
    <row r="268" spans="1:9" ht="16.5" customHeight="1" x14ac:dyDescent="0.25">
      <c r="A268" s="58"/>
      <c r="B268" s="20"/>
      <c r="C268" s="20"/>
      <c r="D268" s="34"/>
      <c r="E268" s="34"/>
      <c r="F268" s="34"/>
      <c r="G268" s="39"/>
      <c r="H268" s="39"/>
      <c r="I268" s="39"/>
    </row>
    <row r="269" spans="1:9" ht="16.5" customHeight="1" x14ac:dyDescent="0.25">
      <c r="A269" s="20">
        <v>17</v>
      </c>
      <c r="B269" s="25" t="s">
        <v>247</v>
      </c>
      <c r="C269" s="20"/>
      <c r="D269" s="34"/>
      <c r="E269" s="34"/>
      <c r="F269" s="34"/>
      <c r="G269" s="39"/>
      <c r="H269" s="39"/>
      <c r="I269" s="39"/>
    </row>
    <row r="270" spans="1:9" ht="28.5" customHeight="1" x14ac:dyDescent="0.25">
      <c r="A270" s="58"/>
      <c r="B270" s="20" t="s">
        <v>168</v>
      </c>
      <c r="C270" s="20"/>
      <c r="D270" s="34"/>
      <c r="E270" s="34"/>
      <c r="F270" s="34"/>
      <c r="G270" s="39"/>
      <c r="H270" s="39"/>
      <c r="I270" s="39"/>
    </row>
    <row r="271" spans="1:9" ht="16.5" customHeight="1" x14ac:dyDescent="0.25">
      <c r="A271" s="58"/>
      <c r="B271" s="20" t="s">
        <v>248</v>
      </c>
      <c r="C271" s="20" t="s">
        <v>170</v>
      </c>
      <c r="D271" s="34">
        <v>1650</v>
      </c>
      <c r="E271" s="34">
        <v>165</v>
      </c>
      <c r="F271" s="34">
        <f t="shared" si="54"/>
        <v>1815</v>
      </c>
      <c r="G271" s="42">
        <v>1650</v>
      </c>
      <c r="H271" s="42">
        <v>165</v>
      </c>
      <c r="I271" s="41">
        <f t="shared" ref="I271:I272" si="60">SUM(G271:H271)</f>
        <v>1815</v>
      </c>
    </row>
    <row r="272" spans="1:9" ht="16.5" customHeight="1" x14ac:dyDescent="0.25">
      <c r="A272" s="58"/>
      <c r="B272" s="20" t="s">
        <v>297</v>
      </c>
      <c r="C272" s="20" t="s">
        <v>170</v>
      </c>
      <c r="D272" s="34">
        <v>550</v>
      </c>
      <c r="E272" s="34">
        <v>55</v>
      </c>
      <c r="F272" s="34">
        <f t="shared" si="54"/>
        <v>605</v>
      </c>
      <c r="G272" s="42">
        <v>550</v>
      </c>
      <c r="H272" s="42">
        <v>55</v>
      </c>
      <c r="I272" s="41">
        <f t="shared" si="60"/>
        <v>605</v>
      </c>
    </row>
    <row r="273" spans="1:9" ht="16.5" customHeight="1" x14ac:dyDescent="0.25">
      <c r="A273" s="58"/>
      <c r="B273" s="20"/>
      <c r="C273" s="20"/>
      <c r="D273" s="34"/>
      <c r="E273" s="34"/>
      <c r="F273" s="34"/>
      <c r="G273" s="42"/>
      <c r="H273" s="42"/>
      <c r="I273" s="42"/>
    </row>
    <row r="274" spans="1:9" ht="16.5" customHeight="1" x14ac:dyDescent="0.25">
      <c r="A274" s="58"/>
      <c r="B274" s="20" t="s">
        <v>174</v>
      </c>
      <c r="C274" s="20"/>
      <c r="D274" s="34"/>
      <c r="E274" s="34"/>
      <c r="F274" s="34"/>
      <c r="G274" s="42"/>
      <c r="H274" s="42"/>
      <c r="I274" s="42"/>
    </row>
    <row r="275" spans="1:9" ht="16.5" customHeight="1" x14ac:dyDescent="0.25">
      <c r="A275" s="58"/>
      <c r="B275" s="20" t="s">
        <v>250</v>
      </c>
      <c r="C275" s="20"/>
      <c r="D275" s="34"/>
      <c r="E275" s="34"/>
      <c r="F275" s="34"/>
      <c r="G275" s="42"/>
      <c r="H275" s="42"/>
      <c r="I275" s="42"/>
    </row>
    <row r="276" spans="1:9" ht="16.5" customHeight="1" x14ac:dyDescent="0.25">
      <c r="A276" s="58"/>
      <c r="B276" s="20" t="s">
        <v>251</v>
      </c>
      <c r="C276" s="20" t="s">
        <v>170</v>
      </c>
      <c r="D276" s="34">
        <v>1650</v>
      </c>
      <c r="E276" s="34">
        <v>330</v>
      </c>
      <c r="F276" s="34">
        <f t="shared" si="54"/>
        <v>1980</v>
      </c>
      <c r="G276" s="42">
        <v>2500</v>
      </c>
      <c r="H276" s="41">
        <f t="shared" ref="H276:H277" si="61">G276*20%</f>
        <v>500</v>
      </c>
      <c r="I276" s="41">
        <f t="shared" ref="I276:I277" si="62">SUM(G276:H276)</f>
        <v>3000</v>
      </c>
    </row>
    <row r="277" spans="1:9" ht="16.5" customHeight="1" x14ac:dyDescent="0.25">
      <c r="A277" s="58"/>
      <c r="B277" s="20"/>
      <c r="C277" s="20" t="s">
        <v>170</v>
      </c>
      <c r="D277" s="34">
        <v>550</v>
      </c>
      <c r="E277" s="34">
        <v>110</v>
      </c>
      <c r="F277" s="34">
        <f t="shared" si="54"/>
        <v>660</v>
      </c>
      <c r="G277" s="42">
        <v>792</v>
      </c>
      <c r="H277" s="41">
        <f t="shared" si="61"/>
        <v>158.4</v>
      </c>
      <c r="I277" s="41">
        <f t="shared" si="62"/>
        <v>950.4</v>
      </c>
    </row>
    <row r="278" spans="1:9" ht="16.5" customHeight="1" x14ac:dyDescent="0.25">
      <c r="A278" s="60">
        <v>18</v>
      </c>
      <c r="B278" s="25" t="s">
        <v>176</v>
      </c>
      <c r="C278" s="20"/>
      <c r="D278" s="34"/>
      <c r="E278" s="34"/>
      <c r="F278" s="34"/>
      <c r="G278" s="42"/>
      <c r="H278" s="42"/>
      <c r="I278" s="42"/>
    </row>
    <row r="279" spans="1:9" ht="30" customHeight="1" x14ac:dyDescent="0.25">
      <c r="A279" s="61"/>
      <c r="B279" s="20" t="s">
        <v>177</v>
      </c>
      <c r="C279" s="20" t="s">
        <v>219</v>
      </c>
      <c r="D279" s="34">
        <v>925.8</v>
      </c>
      <c r="E279" s="34">
        <v>92.58</v>
      </c>
      <c r="F279" s="34">
        <f t="shared" si="54"/>
        <v>1018.38</v>
      </c>
      <c r="G279" s="42">
        <v>925.8</v>
      </c>
      <c r="H279" s="42">
        <v>92.58</v>
      </c>
      <c r="I279" s="41">
        <f t="shared" ref="I279" si="63">SUM(G279:H279)</f>
        <v>1018.38</v>
      </c>
    </row>
    <row r="280" spans="1:9" ht="16.5" customHeight="1" x14ac:dyDescent="0.25">
      <c r="A280" s="61"/>
      <c r="B280" s="20" t="s">
        <v>176</v>
      </c>
      <c r="C280" s="24"/>
      <c r="D280" s="38"/>
      <c r="E280" s="38"/>
      <c r="F280" s="34"/>
      <c r="G280" s="42"/>
      <c r="H280" s="42"/>
      <c r="I280" s="42"/>
    </row>
    <row r="281" spans="1:9" ht="42.75" customHeight="1" x14ac:dyDescent="0.25">
      <c r="A281" s="61"/>
      <c r="B281" s="20" t="s">
        <v>178</v>
      </c>
      <c r="C281" s="20" t="s">
        <v>219</v>
      </c>
      <c r="D281" s="34">
        <v>1234.4000000000001</v>
      </c>
      <c r="E281" s="34">
        <v>123.44</v>
      </c>
      <c r="F281" s="34">
        <f t="shared" si="54"/>
        <v>1357.8400000000001</v>
      </c>
      <c r="G281" s="42">
        <v>1234.4000000000001</v>
      </c>
      <c r="H281" s="42">
        <v>123.44</v>
      </c>
      <c r="I281" s="41">
        <f t="shared" ref="I281" si="64">SUM(G281:H281)</f>
        <v>1357.8400000000001</v>
      </c>
    </row>
    <row r="282" spans="1:9" ht="21" customHeight="1" x14ac:dyDescent="0.25">
      <c r="A282" s="61"/>
      <c r="B282" s="20" t="s">
        <v>176</v>
      </c>
      <c r="C282" s="20"/>
      <c r="D282" s="34"/>
      <c r="E282" s="34"/>
      <c r="F282" s="34"/>
      <c r="G282" s="42"/>
      <c r="H282" s="42"/>
      <c r="I282" s="42"/>
    </row>
    <row r="283" spans="1:9" ht="50.25" customHeight="1" x14ac:dyDescent="0.25">
      <c r="A283" s="61"/>
      <c r="B283" s="20" t="s">
        <v>179</v>
      </c>
      <c r="C283" s="20" t="s">
        <v>219</v>
      </c>
      <c r="D283" s="34">
        <v>1851.61</v>
      </c>
      <c r="E283" s="34">
        <v>185.16</v>
      </c>
      <c r="F283" s="34">
        <f t="shared" si="54"/>
        <v>2036.77</v>
      </c>
      <c r="G283" s="42">
        <v>1851.61</v>
      </c>
      <c r="H283" s="42">
        <v>185.16</v>
      </c>
      <c r="I283" s="41">
        <f t="shared" ref="I283" si="65">SUM(G283:H283)</f>
        <v>2036.77</v>
      </c>
    </row>
    <row r="284" spans="1:9" ht="16.5" customHeight="1" x14ac:dyDescent="0.25">
      <c r="A284" s="61"/>
      <c r="B284" s="20" t="s">
        <v>176</v>
      </c>
      <c r="C284" s="20"/>
      <c r="D284" s="34"/>
      <c r="E284" s="34"/>
      <c r="F284" s="34"/>
      <c r="G284" s="42"/>
      <c r="H284" s="42"/>
      <c r="I284" s="42"/>
    </row>
    <row r="285" spans="1:9" ht="48.75" customHeight="1" x14ac:dyDescent="0.25">
      <c r="A285" s="62"/>
      <c r="B285" s="20" t="s">
        <v>180</v>
      </c>
      <c r="C285" s="20" t="s">
        <v>219</v>
      </c>
      <c r="D285" s="34">
        <v>3703.21</v>
      </c>
      <c r="E285" s="34">
        <v>370.32</v>
      </c>
      <c r="F285" s="34">
        <f t="shared" si="54"/>
        <v>4073.53</v>
      </c>
      <c r="G285" s="42">
        <v>3703.21</v>
      </c>
      <c r="H285" s="42">
        <v>370.32</v>
      </c>
      <c r="I285" s="41">
        <f t="shared" ref="I285" si="66">SUM(G285:H285)</f>
        <v>4073.53</v>
      </c>
    </row>
    <row r="286" spans="1:9" ht="48.75" customHeight="1" x14ac:dyDescent="0.25">
      <c r="A286" s="47"/>
      <c r="B286" s="20" t="s">
        <v>288</v>
      </c>
      <c r="C286" s="20"/>
      <c r="D286" s="34"/>
      <c r="E286" s="34"/>
      <c r="F286" s="34"/>
      <c r="G286" s="42"/>
      <c r="H286" s="42"/>
      <c r="I286" s="41"/>
    </row>
    <row r="287" spans="1:9" ht="48.75" customHeight="1" x14ac:dyDescent="0.25">
      <c r="A287" s="47"/>
      <c r="B287" s="20" t="s">
        <v>176</v>
      </c>
      <c r="C287" s="20"/>
      <c r="D287" s="34"/>
      <c r="E287" s="34"/>
      <c r="F287" s="34"/>
      <c r="G287" s="42"/>
      <c r="H287" s="42"/>
      <c r="I287" s="41"/>
    </row>
    <row r="288" spans="1:9" ht="48.75" customHeight="1" x14ac:dyDescent="0.25">
      <c r="A288" s="47"/>
      <c r="B288" s="20" t="s">
        <v>177</v>
      </c>
      <c r="C288" s="20"/>
      <c r="D288" s="34"/>
      <c r="E288" s="34"/>
      <c r="F288" s="34"/>
      <c r="G288" s="42">
        <v>1333.16</v>
      </c>
      <c r="H288" s="42">
        <f>+G288*20%</f>
        <v>266.63200000000001</v>
      </c>
      <c r="I288" s="41">
        <f>+G288+H288</f>
        <v>1599.7920000000001</v>
      </c>
    </row>
    <row r="289" spans="1:9" ht="48.75" customHeight="1" x14ac:dyDescent="0.25">
      <c r="A289" s="47"/>
      <c r="B289" s="20" t="s">
        <v>176</v>
      </c>
      <c r="C289" s="20"/>
      <c r="D289" s="34"/>
      <c r="E289" s="34"/>
      <c r="F289" s="34"/>
      <c r="G289" s="42"/>
      <c r="H289" s="42"/>
      <c r="I289" s="41"/>
    </row>
    <row r="290" spans="1:9" ht="48.75" customHeight="1" x14ac:dyDescent="0.25">
      <c r="A290" s="47"/>
      <c r="B290" s="20" t="s">
        <v>178</v>
      </c>
      <c r="C290" s="20"/>
      <c r="D290" s="34"/>
      <c r="E290" s="34"/>
      <c r="F290" s="34"/>
      <c r="G290" s="42">
        <v>1777.54</v>
      </c>
      <c r="H290" s="42">
        <f>+G290*20%</f>
        <v>355.50800000000004</v>
      </c>
      <c r="I290" s="41">
        <f>+G290+H290</f>
        <v>2133.0479999999998</v>
      </c>
    </row>
    <row r="291" spans="1:9" ht="48.75" customHeight="1" x14ac:dyDescent="0.25">
      <c r="A291" s="47"/>
      <c r="B291" s="20" t="s">
        <v>176</v>
      </c>
      <c r="C291" s="20"/>
      <c r="D291" s="34"/>
      <c r="E291" s="34"/>
      <c r="F291" s="34"/>
      <c r="G291" s="42"/>
      <c r="H291" s="42"/>
      <c r="I291" s="41"/>
    </row>
    <row r="292" spans="1:9" ht="48.75" customHeight="1" x14ac:dyDescent="0.25">
      <c r="A292" s="47"/>
      <c r="B292" s="20" t="s">
        <v>179</v>
      </c>
      <c r="C292" s="20"/>
      <c r="D292" s="34"/>
      <c r="E292" s="34"/>
      <c r="F292" s="34"/>
      <c r="G292" s="42">
        <v>2666.32</v>
      </c>
      <c r="H292" s="42">
        <f>+G292*20%</f>
        <v>533.26400000000001</v>
      </c>
      <c r="I292" s="41">
        <f>+G292+H292</f>
        <v>3199.5840000000003</v>
      </c>
    </row>
    <row r="293" spans="1:9" ht="48.75" customHeight="1" x14ac:dyDescent="0.25">
      <c r="A293" s="47"/>
      <c r="B293" s="20" t="s">
        <v>176</v>
      </c>
      <c r="C293" s="20"/>
      <c r="D293" s="34"/>
      <c r="E293" s="34"/>
      <c r="F293" s="34"/>
      <c r="G293" s="42"/>
      <c r="H293" s="42"/>
      <c r="I293" s="41"/>
    </row>
    <row r="294" spans="1:9" ht="48.75" customHeight="1" x14ac:dyDescent="0.25">
      <c r="A294" s="47"/>
      <c r="B294" s="20" t="s">
        <v>180</v>
      </c>
      <c r="C294" s="20"/>
      <c r="D294" s="34"/>
      <c r="E294" s="34"/>
      <c r="F294" s="34"/>
      <c r="G294" s="42">
        <v>5332.62</v>
      </c>
      <c r="H294" s="42">
        <f>+G294*20%</f>
        <v>1066.5240000000001</v>
      </c>
      <c r="I294" s="41">
        <f>+G294+H294</f>
        <v>6399.1440000000002</v>
      </c>
    </row>
    <row r="295" spans="1:9" ht="32.25" customHeight="1" x14ac:dyDescent="0.25">
      <c r="A295" s="47"/>
      <c r="B295" s="20"/>
      <c r="C295" s="20"/>
      <c r="D295" s="34"/>
      <c r="E295" s="34"/>
      <c r="F295" s="34"/>
      <c r="G295" s="42"/>
      <c r="H295" s="42"/>
      <c r="I295" s="41"/>
    </row>
    <row r="296" spans="1:9" ht="16.5" customHeight="1" x14ac:dyDescent="0.25">
      <c r="A296" s="20">
        <v>19</v>
      </c>
      <c r="B296" s="25" t="s">
        <v>181</v>
      </c>
      <c r="C296" s="20"/>
      <c r="D296" s="34"/>
      <c r="E296" s="34"/>
      <c r="F296" s="34"/>
      <c r="G296" s="41"/>
      <c r="H296" s="42"/>
      <c r="I296" s="43"/>
    </row>
    <row r="297" spans="1:9" ht="16.5" customHeight="1" x14ac:dyDescent="0.25">
      <c r="A297" s="58"/>
      <c r="B297" s="20" t="s">
        <v>183</v>
      </c>
      <c r="C297" s="20" t="s">
        <v>170</v>
      </c>
      <c r="D297" s="34">
        <v>2808</v>
      </c>
      <c r="E297" s="34">
        <v>561.6</v>
      </c>
      <c r="F297" s="34">
        <f t="shared" si="54"/>
        <v>3369.6</v>
      </c>
      <c r="G297" s="41">
        <v>3369.6</v>
      </c>
      <c r="H297" s="42">
        <f t="shared" ref="H297:H327" si="67">+G297*20%</f>
        <v>673.92000000000007</v>
      </c>
      <c r="I297" s="41">
        <f t="shared" ref="I297" si="68">SUM(G297:H297)</f>
        <v>4043.52</v>
      </c>
    </row>
    <row r="298" spans="1:9" ht="16.5" customHeight="1" x14ac:dyDescent="0.25">
      <c r="A298" s="58"/>
      <c r="B298" s="20" t="s">
        <v>185</v>
      </c>
      <c r="C298" s="20" t="s">
        <v>186</v>
      </c>
      <c r="D298" s="34">
        <v>296.39999999999998</v>
      </c>
      <c r="E298" s="34">
        <v>59.28</v>
      </c>
      <c r="F298" s="34">
        <f t="shared" si="54"/>
        <v>355.67999999999995</v>
      </c>
      <c r="G298" s="41">
        <v>949.72</v>
      </c>
      <c r="H298" s="42">
        <f t="shared" si="67"/>
        <v>189.94400000000002</v>
      </c>
      <c r="I298" s="41">
        <f t="shared" ref="I298:I299" si="69">SUM(G298:H298)</f>
        <v>1139.664</v>
      </c>
    </row>
    <row r="299" spans="1:9" ht="16.5" customHeight="1" x14ac:dyDescent="0.25">
      <c r="A299" s="58"/>
      <c r="B299" s="20" t="s">
        <v>188</v>
      </c>
      <c r="C299" s="20" t="s">
        <v>186</v>
      </c>
      <c r="D299" s="34">
        <v>148</v>
      </c>
      <c r="E299" s="34">
        <v>29.6</v>
      </c>
      <c r="F299" s="34">
        <f t="shared" si="54"/>
        <v>177.6</v>
      </c>
      <c r="G299" s="41">
        <v>474.86</v>
      </c>
      <c r="H299" s="42">
        <f t="shared" si="67"/>
        <v>94.972000000000008</v>
      </c>
      <c r="I299" s="41">
        <f t="shared" si="69"/>
        <v>569.83199999999999</v>
      </c>
    </row>
    <row r="300" spans="1:9" ht="49.5" customHeight="1" x14ac:dyDescent="0.25">
      <c r="A300" s="58"/>
      <c r="B300" s="20" t="s">
        <v>190</v>
      </c>
      <c r="C300" s="20" t="s">
        <v>186</v>
      </c>
      <c r="D300" s="34">
        <v>156</v>
      </c>
      <c r="E300" s="34">
        <v>31.200000000000003</v>
      </c>
      <c r="F300" s="34">
        <f t="shared" si="54"/>
        <v>187.2</v>
      </c>
      <c r="G300" s="41">
        <v>151.96</v>
      </c>
      <c r="H300" s="42">
        <f t="shared" si="67"/>
        <v>30.392000000000003</v>
      </c>
      <c r="I300" s="41">
        <f t="shared" ref="I300" si="70">SUM(G300:H300)</f>
        <v>182.352</v>
      </c>
    </row>
    <row r="301" spans="1:9" ht="47.25" customHeight="1" x14ac:dyDescent="0.25">
      <c r="A301" s="58"/>
      <c r="B301" s="20" t="s">
        <v>191</v>
      </c>
      <c r="C301" s="20"/>
      <c r="D301" s="34"/>
      <c r="E301" s="34"/>
      <c r="F301" s="34"/>
      <c r="G301" s="41"/>
      <c r="H301" s="42"/>
      <c r="I301" s="43"/>
    </row>
    <row r="302" spans="1:9" ht="16.5" customHeight="1" x14ac:dyDescent="0.25">
      <c r="A302" s="58"/>
      <c r="B302" s="48" t="s">
        <v>289</v>
      </c>
      <c r="C302" s="20" t="s">
        <v>186</v>
      </c>
      <c r="D302" s="34">
        <v>249.6</v>
      </c>
      <c r="E302" s="34">
        <v>49.92</v>
      </c>
      <c r="F302" s="34">
        <f t="shared" si="54"/>
        <v>299.52</v>
      </c>
      <c r="G302" s="41">
        <v>241.7</v>
      </c>
      <c r="H302" s="42">
        <f t="shared" si="67"/>
        <v>48.34</v>
      </c>
      <c r="I302" s="41">
        <f t="shared" ref="I302:I306" si="71">SUM(G302:H302)</f>
        <v>290.03999999999996</v>
      </c>
    </row>
    <row r="303" spans="1:9" ht="16.5" customHeight="1" x14ac:dyDescent="0.25">
      <c r="A303" s="58"/>
      <c r="B303" s="20" t="s">
        <v>193</v>
      </c>
      <c r="C303" s="20" t="s">
        <v>186</v>
      </c>
      <c r="D303" s="34">
        <v>748.8</v>
      </c>
      <c r="E303" s="34">
        <v>149.76</v>
      </c>
      <c r="F303" s="34">
        <f t="shared" si="54"/>
        <v>898.56</v>
      </c>
      <c r="G303" s="41">
        <v>729.17</v>
      </c>
      <c r="H303" s="42">
        <f t="shared" si="67"/>
        <v>145.834</v>
      </c>
      <c r="I303" s="41">
        <f t="shared" si="71"/>
        <v>875.00399999999991</v>
      </c>
    </row>
    <row r="304" spans="1:9" ht="16.5" customHeight="1" x14ac:dyDescent="0.25">
      <c r="A304" s="58"/>
      <c r="B304" s="20" t="s">
        <v>194</v>
      </c>
      <c r="C304" s="20" t="s">
        <v>186</v>
      </c>
      <c r="D304" s="34">
        <v>483.6</v>
      </c>
      <c r="E304" s="34">
        <v>96.720000000000013</v>
      </c>
      <c r="F304" s="34">
        <f t="shared" si="54"/>
        <v>580.32000000000005</v>
      </c>
      <c r="G304" s="41">
        <v>466.7</v>
      </c>
      <c r="H304" s="42">
        <f t="shared" si="67"/>
        <v>93.34</v>
      </c>
      <c r="I304" s="41">
        <f t="shared" si="71"/>
        <v>560.04</v>
      </c>
    </row>
    <row r="305" spans="1:9" ht="76.5" customHeight="1" x14ac:dyDescent="0.25">
      <c r="A305" s="58"/>
      <c r="B305" s="20" t="s">
        <v>195</v>
      </c>
      <c r="C305" s="20"/>
      <c r="D305" s="34">
        <v>1466.4</v>
      </c>
      <c r="E305" s="34">
        <v>293.28000000000003</v>
      </c>
      <c r="F305" s="34">
        <f t="shared" si="54"/>
        <v>1759.68</v>
      </c>
      <c r="G305" s="41">
        <v>1333.33</v>
      </c>
      <c r="H305" s="42">
        <f t="shared" si="67"/>
        <v>266.666</v>
      </c>
      <c r="I305" s="41">
        <f t="shared" si="71"/>
        <v>1599.9959999999999</v>
      </c>
    </row>
    <row r="306" spans="1:9" ht="33" customHeight="1" x14ac:dyDescent="0.25">
      <c r="A306" s="58"/>
      <c r="B306" s="20" t="s">
        <v>196</v>
      </c>
      <c r="C306" s="20" t="s">
        <v>186</v>
      </c>
      <c r="D306" s="34">
        <v>358.8</v>
      </c>
      <c r="E306" s="34">
        <v>71.760000000000005</v>
      </c>
      <c r="F306" s="34">
        <f t="shared" si="54"/>
        <v>430.56</v>
      </c>
      <c r="G306" s="41">
        <v>356.09</v>
      </c>
      <c r="H306" s="42">
        <f t="shared" si="67"/>
        <v>71.218000000000004</v>
      </c>
      <c r="I306" s="41">
        <f t="shared" si="71"/>
        <v>427.30799999999999</v>
      </c>
    </row>
    <row r="307" spans="1:9" ht="78" customHeight="1" x14ac:dyDescent="0.25">
      <c r="A307" s="58"/>
      <c r="B307" s="20" t="s">
        <v>197</v>
      </c>
      <c r="C307" s="20"/>
      <c r="D307" s="34"/>
      <c r="E307" s="34"/>
      <c r="F307" s="34"/>
      <c r="G307" s="41"/>
      <c r="H307" s="42"/>
      <c r="I307" s="43"/>
    </row>
    <row r="308" spans="1:9" ht="16.5" customHeight="1" x14ac:dyDescent="0.25">
      <c r="A308" s="58"/>
      <c r="B308" s="48" t="s">
        <v>290</v>
      </c>
      <c r="C308" s="20" t="s">
        <v>186</v>
      </c>
      <c r="D308" s="34">
        <v>343.2</v>
      </c>
      <c r="E308" s="34">
        <v>68.64</v>
      </c>
      <c r="F308" s="34">
        <f t="shared" si="54"/>
        <v>411.84</v>
      </c>
      <c r="G308" s="41">
        <v>341.1</v>
      </c>
      <c r="H308" s="42">
        <f t="shared" si="67"/>
        <v>68.220000000000013</v>
      </c>
      <c r="I308" s="41">
        <f t="shared" ref="I308:I311" si="72">SUM(G308:H308)</f>
        <v>409.32000000000005</v>
      </c>
    </row>
    <row r="309" spans="1:9" ht="16.5" customHeight="1" x14ac:dyDescent="0.25">
      <c r="A309" s="58"/>
      <c r="B309" s="20" t="s">
        <v>198</v>
      </c>
      <c r="C309" s="20" t="s">
        <v>186</v>
      </c>
      <c r="D309" s="34">
        <v>1060.8</v>
      </c>
      <c r="E309" s="34">
        <v>212.16</v>
      </c>
      <c r="F309" s="34">
        <f t="shared" si="54"/>
        <v>1272.96</v>
      </c>
      <c r="G309" s="41">
        <v>1026.75</v>
      </c>
      <c r="H309" s="42">
        <f t="shared" si="67"/>
        <v>205.35000000000002</v>
      </c>
      <c r="I309" s="41">
        <f t="shared" si="72"/>
        <v>1232.0999999999999</v>
      </c>
    </row>
    <row r="310" spans="1:9" ht="16.5" customHeight="1" x14ac:dyDescent="0.25">
      <c r="A310" s="58"/>
      <c r="B310" s="20" t="s">
        <v>199</v>
      </c>
      <c r="C310" s="20" t="s">
        <v>186</v>
      </c>
      <c r="D310" s="34">
        <v>1029.5999999999999</v>
      </c>
      <c r="E310" s="34">
        <v>205.92</v>
      </c>
      <c r="F310" s="34">
        <f t="shared" si="54"/>
        <v>1235.52</v>
      </c>
      <c r="G310" s="41">
        <v>664.18</v>
      </c>
      <c r="H310" s="42">
        <f t="shared" si="67"/>
        <v>132.83599999999998</v>
      </c>
      <c r="I310" s="41">
        <f t="shared" si="72"/>
        <v>797.01599999999996</v>
      </c>
    </row>
    <row r="311" spans="1:9" ht="35.25" customHeight="1" x14ac:dyDescent="0.25">
      <c r="A311" s="58"/>
      <c r="B311" s="20" t="s">
        <v>200</v>
      </c>
      <c r="C311" s="20" t="s">
        <v>186</v>
      </c>
      <c r="D311" s="34">
        <v>85.8</v>
      </c>
      <c r="E311" s="34">
        <v>17.16</v>
      </c>
      <c r="F311" s="34">
        <f t="shared" si="54"/>
        <v>102.96</v>
      </c>
      <c r="G311" s="41">
        <v>171.6</v>
      </c>
      <c r="H311" s="42">
        <f t="shared" si="67"/>
        <v>34.32</v>
      </c>
      <c r="I311" s="41">
        <f t="shared" si="72"/>
        <v>205.92</v>
      </c>
    </row>
    <row r="312" spans="1:9" ht="16.5" customHeight="1" x14ac:dyDescent="0.25">
      <c r="A312" s="58"/>
      <c r="B312" s="20" t="s">
        <v>201</v>
      </c>
      <c r="C312" s="20" t="s">
        <v>186</v>
      </c>
      <c r="D312" s="34">
        <v>960</v>
      </c>
      <c r="E312" s="34">
        <v>192</v>
      </c>
      <c r="F312" s="34">
        <f t="shared" si="54"/>
        <v>1152</v>
      </c>
      <c r="G312" s="42">
        <v>1440</v>
      </c>
      <c r="H312" s="42">
        <f t="shared" si="67"/>
        <v>288</v>
      </c>
      <c r="I312" s="42">
        <v>1152</v>
      </c>
    </row>
    <row r="313" spans="1:9" ht="16.5" customHeight="1" x14ac:dyDescent="0.25">
      <c r="A313" s="58"/>
      <c r="B313" s="20" t="s">
        <v>202</v>
      </c>
      <c r="C313" s="20" t="s">
        <v>186</v>
      </c>
      <c r="D313" s="34">
        <v>708</v>
      </c>
      <c r="E313" s="34">
        <v>141.6</v>
      </c>
      <c r="F313" s="34">
        <f t="shared" si="54"/>
        <v>849.6</v>
      </c>
      <c r="G313" s="42">
        <v>1062</v>
      </c>
      <c r="H313" s="42">
        <f t="shared" si="67"/>
        <v>212.4</v>
      </c>
      <c r="I313" s="42">
        <v>849.6</v>
      </c>
    </row>
    <row r="314" spans="1:9" ht="33" customHeight="1" x14ac:dyDescent="0.25">
      <c r="A314" s="20"/>
      <c r="B314" s="20" t="s">
        <v>263</v>
      </c>
      <c r="C314" s="20" t="s">
        <v>264</v>
      </c>
      <c r="D314" s="34">
        <v>2920</v>
      </c>
      <c r="E314" s="34">
        <v>584</v>
      </c>
      <c r="F314" s="34">
        <f t="shared" si="54"/>
        <v>3504</v>
      </c>
      <c r="G314" s="42">
        <v>4380</v>
      </c>
      <c r="H314" s="42">
        <f t="shared" si="67"/>
        <v>876</v>
      </c>
      <c r="I314" s="42">
        <f>SUM(G314:H314)</f>
        <v>5256</v>
      </c>
    </row>
    <row r="315" spans="1:9" ht="30.75" customHeight="1" x14ac:dyDescent="0.25">
      <c r="A315" s="20"/>
      <c r="B315" s="20" t="s">
        <v>263</v>
      </c>
      <c r="C315" s="20" t="s">
        <v>264</v>
      </c>
      <c r="D315" s="34">
        <v>3750</v>
      </c>
      <c r="E315" s="34">
        <v>750</v>
      </c>
      <c r="F315" s="34">
        <f t="shared" si="54"/>
        <v>4500</v>
      </c>
      <c r="G315" s="42">
        <v>5625</v>
      </c>
      <c r="H315" s="42">
        <f t="shared" si="67"/>
        <v>1125</v>
      </c>
      <c r="I315" s="42">
        <f>SUM(G315:H315)</f>
        <v>6750</v>
      </c>
    </row>
    <row r="316" spans="1:9" ht="16.5" customHeight="1" x14ac:dyDescent="0.25">
      <c r="A316" s="20"/>
      <c r="B316" s="20" t="s">
        <v>265</v>
      </c>
      <c r="C316" s="20" t="s">
        <v>170</v>
      </c>
      <c r="D316" s="34">
        <v>1250</v>
      </c>
      <c r="E316" s="34">
        <v>250</v>
      </c>
      <c r="F316" s="34">
        <f t="shared" si="54"/>
        <v>1500</v>
      </c>
      <c r="G316" s="42">
        <v>1875</v>
      </c>
      <c r="H316" s="42">
        <f t="shared" si="67"/>
        <v>375</v>
      </c>
      <c r="I316" s="42">
        <f t="shared" ref="I316:I320" si="73">SUM(G316:H316)</f>
        <v>2250</v>
      </c>
    </row>
    <row r="317" spans="1:9" ht="16.5" customHeight="1" x14ac:dyDescent="0.25">
      <c r="A317" s="20"/>
      <c r="B317" s="20" t="s">
        <v>266</v>
      </c>
      <c r="C317" s="20" t="s">
        <v>170</v>
      </c>
      <c r="D317" s="34">
        <v>6000</v>
      </c>
      <c r="E317" s="34">
        <v>1200</v>
      </c>
      <c r="F317" s="34">
        <f t="shared" si="54"/>
        <v>7200</v>
      </c>
      <c r="G317" s="42">
        <v>9000</v>
      </c>
      <c r="H317" s="42">
        <f t="shared" si="67"/>
        <v>1800</v>
      </c>
      <c r="I317" s="42">
        <f t="shared" si="73"/>
        <v>10800</v>
      </c>
    </row>
    <row r="318" spans="1:9" ht="16.5" customHeight="1" x14ac:dyDescent="0.25">
      <c r="A318" s="20"/>
      <c r="B318" s="20" t="s">
        <v>267</v>
      </c>
      <c r="C318" s="20" t="s">
        <v>170</v>
      </c>
      <c r="D318" s="34">
        <v>6000</v>
      </c>
      <c r="E318" s="34">
        <v>1200</v>
      </c>
      <c r="F318" s="34">
        <f t="shared" si="54"/>
        <v>7200</v>
      </c>
      <c r="G318" s="42">
        <v>4500</v>
      </c>
      <c r="H318" s="42">
        <f t="shared" si="67"/>
        <v>900</v>
      </c>
      <c r="I318" s="42">
        <f t="shared" si="73"/>
        <v>5400</v>
      </c>
    </row>
    <row r="319" spans="1:9" ht="16.5" customHeight="1" x14ac:dyDescent="0.25">
      <c r="A319" s="20"/>
      <c r="B319" s="20" t="s">
        <v>268</v>
      </c>
      <c r="C319" s="20" t="s">
        <v>170</v>
      </c>
      <c r="D319" s="34">
        <v>3000</v>
      </c>
      <c r="E319" s="34">
        <v>600</v>
      </c>
      <c r="F319" s="34">
        <f t="shared" si="54"/>
        <v>3600</v>
      </c>
      <c r="G319" s="42">
        <v>3000</v>
      </c>
      <c r="H319" s="42">
        <f t="shared" si="67"/>
        <v>600</v>
      </c>
      <c r="I319" s="42">
        <f t="shared" si="73"/>
        <v>3600</v>
      </c>
    </row>
    <row r="320" spans="1:9" ht="16.5" customHeight="1" x14ac:dyDescent="0.25">
      <c r="A320" s="20"/>
      <c r="B320" s="20" t="s">
        <v>291</v>
      </c>
      <c r="C320" s="20" t="s">
        <v>170</v>
      </c>
      <c r="D320" s="34"/>
      <c r="E320" s="34"/>
      <c r="F320" s="34"/>
      <c r="G320" s="42">
        <v>3124.95</v>
      </c>
      <c r="H320" s="42">
        <f t="shared" si="67"/>
        <v>624.99</v>
      </c>
      <c r="I320" s="42">
        <f t="shared" si="73"/>
        <v>3749.9399999999996</v>
      </c>
    </row>
    <row r="321" spans="1:9" ht="16.5" customHeight="1" x14ac:dyDescent="0.25">
      <c r="A321" s="20">
        <v>21</v>
      </c>
      <c r="B321" s="31" t="s">
        <v>257</v>
      </c>
      <c r="C321" s="20"/>
      <c r="D321" s="34"/>
      <c r="E321" s="34"/>
      <c r="F321" s="34"/>
      <c r="G321" s="42"/>
      <c r="H321" s="42">
        <f t="shared" si="67"/>
        <v>0</v>
      </c>
      <c r="I321" s="42"/>
    </row>
    <row r="322" spans="1:9" ht="16.5" customHeight="1" x14ac:dyDescent="0.25">
      <c r="A322" s="20"/>
      <c r="B322" s="20" t="s">
        <v>203</v>
      </c>
      <c r="C322" s="20" t="s">
        <v>57</v>
      </c>
      <c r="D322" s="34">
        <v>8800</v>
      </c>
      <c r="E322" s="34">
        <v>1760</v>
      </c>
      <c r="F322" s="34">
        <f t="shared" ref="F322:F327" si="74">+D322+E322</f>
        <v>10560</v>
      </c>
      <c r="G322" s="42">
        <v>10560</v>
      </c>
      <c r="H322" s="42">
        <f t="shared" si="67"/>
        <v>2112</v>
      </c>
      <c r="I322" s="42">
        <f t="shared" ref="I322" si="75">SUM(G322:H322)</f>
        <v>12672</v>
      </c>
    </row>
    <row r="323" spans="1:9" ht="19.5" customHeight="1" x14ac:dyDescent="0.25">
      <c r="A323" s="20"/>
      <c r="B323" s="20" t="s">
        <v>260</v>
      </c>
      <c r="C323" s="20" t="s">
        <v>205</v>
      </c>
      <c r="D323" s="34">
        <v>240</v>
      </c>
      <c r="E323" s="34">
        <v>48</v>
      </c>
      <c r="F323" s="34">
        <f t="shared" si="74"/>
        <v>288</v>
      </c>
      <c r="G323" s="42">
        <v>600</v>
      </c>
      <c r="H323" s="42">
        <f t="shared" si="67"/>
        <v>120</v>
      </c>
      <c r="I323" s="42">
        <f>SUM(G323:H323)</f>
        <v>720</v>
      </c>
    </row>
    <row r="324" spans="1:9" ht="16.5" customHeight="1" x14ac:dyDescent="0.25">
      <c r="A324" s="20"/>
      <c r="B324" s="20" t="s">
        <v>204</v>
      </c>
      <c r="C324" s="20" t="s">
        <v>205</v>
      </c>
      <c r="D324" s="34">
        <v>132</v>
      </c>
      <c r="E324" s="34">
        <v>26.4</v>
      </c>
      <c r="F324" s="34">
        <f t="shared" si="74"/>
        <v>158.4</v>
      </c>
      <c r="G324" s="42">
        <v>184.8</v>
      </c>
      <c r="H324" s="42">
        <f t="shared" si="67"/>
        <v>36.96</v>
      </c>
      <c r="I324" s="42">
        <f t="shared" ref="I324:I327" si="76">SUM(G324:H324)</f>
        <v>221.76000000000002</v>
      </c>
    </row>
    <row r="325" spans="1:9" ht="16.5" customHeight="1" x14ac:dyDescent="0.25">
      <c r="A325" s="20">
        <v>22</v>
      </c>
      <c r="B325" s="25" t="s">
        <v>229</v>
      </c>
      <c r="C325" s="20"/>
      <c r="D325" s="34"/>
      <c r="E325" s="34"/>
      <c r="F325" s="34"/>
      <c r="G325" s="42"/>
      <c r="H325" s="42">
        <f t="shared" si="67"/>
        <v>0</v>
      </c>
      <c r="I325" s="42"/>
    </row>
    <row r="326" spans="1:9" ht="16.5" customHeight="1" x14ac:dyDescent="0.25">
      <c r="A326" s="28"/>
      <c r="B326" s="20" t="s">
        <v>146</v>
      </c>
      <c r="C326" s="20" t="s">
        <v>231</v>
      </c>
      <c r="D326" s="34">
        <v>900</v>
      </c>
      <c r="E326" s="34">
        <v>180</v>
      </c>
      <c r="F326" s="34">
        <f t="shared" si="74"/>
        <v>1080</v>
      </c>
      <c r="G326" s="42">
        <v>900</v>
      </c>
      <c r="H326" s="42">
        <f t="shared" si="67"/>
        <v>180</v>
      </c>
      <c r="I326" s="42">
        <f t="shared" si="76"/>
        <v>1080</v>
      </c>
    </row>
    <row r="327" spans="1:9" ht="29.25" customHeight="1" x14ac:dyDescent="0.25">
      <c r="A327" s="29"/>
      <c r="B327" s="20" t="s">
        <v>230</v>
      </c>
      <c r="C327" s="20" t="s">
        <v>231</v>
      </c>
      <c r="D327" s="34">
        <v>4242.2</v>
      </c>
      <c r="E327" s="34">
        <v>848.44</v>
      </c>
      <c r="F327" s="34">
        <f t="shared" si="74"/>
        <v>5090.6399999999994</v>
      </c>
      <c r="G327" s="42">
        <v>6195.82</v>
      </c>
      <c r="H327" s="42">
        <f t="shared" si="67"/>
        <v>1239.164</v>
      </c>
      <c r="I327" s="42">
        <f t="shared" si="76"/>
        <v>7434.9839999999995</v>
      </c>
    </row>
    <row r="328" spans="1:9" ht="16.5" customHeight="1" x14ac:dyDescent="0.25">
      <c r="A328" s="18"/>
      <c r="B328" s="18"/>
      <c r="C328" s="18"/>
      <c r="D328" s="18"/>
      <c r="E328" s="18"/>
      <c r="F328" s="18"/>
    </row>
    <row r="329" spans="1:9" ht="16.5" customHeight="1" x14ac:dyDescent="0.25">
      <c r="A329" s="18"/>
      <c r="B329" s="18"/>
      <c r="C329" s="18"/>
      <c r="D329" s="18"/>
      <c r="E329" s="18"/>
      <c r="F329" s="18"/>
    </row>
    <row r="330" spans="1:9" x14ac:dyDescent="0.25">
      <c r="C330" s="10" t="s">
        <v>283</v>
      </c>
    </row>
    <row r="331" spans="1:9" x14ac:dyDescent="0.25">
      <c r="C331" s="27"/>
      <c r="D331" s="27"/>
    </row>
  </sheetData>
  <mergeCells count="48">
    <mergeCell ref="B59:C59"/>
    <mergeCell ref="B46:B47"/>
    <mergeCell ref="B48:B49"/>
    <mergeCell ref="B50:B51"/>
    <mergeCell ref="B52:B53"/>
    <mergeCell ref="B54:B55"/>
    <mergeCell ref="A78:C78"/>
    <mergeCell ref="A80:C80"/>
    <mergeCell ref="B81:C81"/>
    <mergeCell ref="B25:C25"/>
    <mergeCell ref="B9:C9"/>
    <mergeCell ref="A37:A38"/>
    <mergeCell ref="B37:B38"/>
    <mergeCell ref="A39:A40"/>
    <mergeCell ref="B39:B40"/>
    <mergeCell ref="B42:C42"/>
    <mergeCell ref="B18:C18"/>
    <mergeCell ref="B29:B30"/>
    <mergeCell ref="B31:B32"/>
    <mergeCell ref="B33:B34"/>
    <mergeCell ref="B35:B36"/>
    <mergeCell ref="B56:B57"/>
    <mergeCell ref="B212:C212"/>
    <mergeCell ref="A226:A227"/>
    <mergeCell ref="B226:C226"/>
    <mergeCell ref="A228:A233"/>
    <mergeCell ref="A240:A245"/>
    <mergeCell ref="A278:A285"/>
    <mergeCell ref="A297:A313"/>
    <mergeCell ref="A270:A277"/>
    <mergeCell ref="A257:A268"/>
    <mergeCell ref="A251:A253"/>
    <mergeCell ref="A1:B1"/>
    <mergeCell ref="A2:B2"/>
    <mergeCell ref="A3:B3"/>
    <mergeCell ref="A16:C16"/>
    <mergeCell ref="C195:C196"/>
    <mergeCell ref="A177:C177"/>
    <mergeCell ref="B178:C178"/>
    <mergeCell ref="A159:A163"/>
    <mergeCell ref="A164:A168"/>
    <mergeCell ref="B149:C149"/>
    <mergeCell ref="B142:C142"/>
    <mergeCell ref="A147:C148"/>
    <mergeCell ref="A110:C110"/>
    <mergeCell ref="B111:C111"/>
    <mergeCell ref="A136:C136"/>
    <mergeCell ref="B137:C137"/>
  </mergeCells>
  <pageMargins left="0.70866141732283472" right="0.70866141732283472" top="0.74803149606299213" bottom="0.74803149606299213" header="0.31496062992125984" footer="0.31496062992125984"/>
  <pageSetup paperSize="9" scale="9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G18"/>
  <sheetViews>
    <sheetView workbookViewId="0">
      <selection activeCell="F12" sqref="F12"/>
    </sheetView>
  </sheetViews>
  <sheetFormatPr defaultRowHeight="15" x14ac:dyDescent="0.25"/>
  <cols>
    <col min="1" max="1" width="8.28515625" customWidth="1"/>
    <col min="2" max="2" width="53.85546875" customWidth="1"/>
    <col min="3" max="3" width="9.140625" customWidth="1"/>
    <col min="4" max="4" width="11.5703125" customWidth="1"/>
    <col min="5" max="5" width="11" customWidth="1"/>
    <col min="6" max="6" width="11.5703125" customWidth="1"/>
    <col min="7" max="7" width="9.7109375" customWidth="1"/>
  </cols>
  <sheetData>
    <row r="2" spans="1:7" ht="20.25" customHeight="1" x14ac:dyDescent="0.25">
      <c r="A2" s="1"/>
      <c r="B2" s="14" t="s">
        <v>18</v>
      </c>
      <c r="D2" s="10"/>
      <c r="E2" s="9"/>
      <c r="F2" s="9"/>
      <c r="G2" s="9"/>
    </row>
    <row r="3" spans="1:7" ht="16.5" customHeight="1" x14ac:dyDescent="0.25">
      <c r="A3" s="1"/>
      <c r="B3" s="14" t="s">
        <v>19</v>
      </c>
      <c r="D3" s="10"/>
      <c r="E3" s="9"/>
      <c r="F3" s="9"/>
      <c r="G3" s="9"/>
    </row>
    <row r="4" spans="1:7" ht="15.75" x14ac:dyDescent="0.25">
      <c r="A4" s="1"/>
      <c r="B4" s="1" t="s">
        <v>22</v>
      </c>
      <c r="D4" s="10"/>
      <c r="E4" s="9"/>
      <c r="F4" s="9"/>
      <c r="G4" s="9"/>
    </row>
    <row r="5" spans="1:7" ht="15.75" x14ac:dyDescent="0.25">
      <c r="A5" s="1"/>
      <c r="B5" s="11" t="s">
        <v>15</v>
      </c>
      <c r="D5" s="10"/>
      <c r="E5" s="9"/>
      <c r="F5" s="9" t="s">
        <v>16</v>
      </c>
      <c r="G5" s="9"/>
    </row>
    <row r="6" spans="1:7" ht="15.75" x14ac:dyDescent="0.25">
      <c r="B6" s="2" t="s">
        <v>0</v>
      </c>
      <c r="D6" s="10"/>
      <c r="E6" s="9"/>
      <c r="F6" s="9"/>
      <c r="G6" s="9"/>
    </row>
    <row r="7" spans="1:7" ht="15.75" x14ac:dyDescent="0.25">
      <c r="B7" s="2" t="s">
        <v>1</v>
      </c>
      <c r="D7" s="10"/>
      <c r="E7" s="9"/>
      <c r="F7" s="9"/>
      <c r="G7" s="9"/>
    </row>
    <row r="8" spans="1:7" ht="16.5" thickBot="1" x14ac:dyDescent="0.3">
      <c r="A8" s="2"/>
      <c r="B8" s="11"/>
      <c r="D8" s="10"/>
      <c r="E8" s="9"/>
      <c r="F8" s="9"/>
      <c r="G8" s="9"/>
    </row>
    <row r="9" spans="1:7" ht="15.75" customHeight="1" x14ac:dyDescent="0.25">
      <c r="A9" s="72" t="s">
        <v>2</v>
      </c>
      <c r="B9" s="74" t="s">
        <v>3</v>
      </c>
      <c r="C9" s="75"/>
      <c r="D9" s="3" t="s">
        <v>4</v>
      </c>
      <c r="E9" s="78" t="s">
        <v>6</v>
      </c>
      <c r="F9" s="78" t="s">
        <v>7</v>
      </c>
      <c r="G9" s="78" t="s">
        <v>8</v>
      </c>
    </row>
    <row r="10" spans="1:7" ht="16.5" customHeight="1" thickBot="1" x14ac:dyDescent="0.3">
      <c r="A10" s="73"/>
      <c r="B10" s="76"/>
      <c r="C10" s="77"/>
      <c r="D10" s="4" t="s">
        <v>5</v>
      </c>
      <c r="E10" s="79"/>
      <c r="F10" s="79"/>
      <c r="G10" s="79"/>
    </row>
    <row r="11" spans="1:7" ht="16.5" customHeight="1" thickBot="1" x14ac:dyDescent="0.3">
      <c r="A11" s="8" t="s">
        <v>9</v>
      </c>
      <c r="B11" s="67" t="s">
        <v>24</v>
      </c>
      <c r="C11" s="68"/>
      <c r="D11" s="68"/>
      <c r="E11" s="68"/>
      <c r="F11" s="68"/>
      <c r="G11" s="69"/>
    </row>
    <row r="12" spans="1:7" ht="16.5" customHeight="1" thickBot="1" x14ac:dyDescent="0.3">
      <c r="A12" s="12" t="s">
        <v>10</v>
      </c>
      <c r="B12" s="70" t="s">
        <v>20</v>
      </c>
      <c r="C12" s="71"/>
      <c r="D12" s="4" t="s">
        <v>11</v>
      </c>
      <c r="E12" s="7">
        <v>86.36</v>
      </c>
      <c r="F12" s="6">
        <f>E12*10%</f>
        <v>8.636000000000001</v>
      </c>
      <c r="G12" s="6">
        <f>E12+F12</f>
        <v>94.995999999999995</v>
      </c>
    </row>
    <row r="13" spans="1:7" ht="16.5" thickBot="1" x14ac:dyDescent="0.3">
      <c r="A13" s="12"/>
      <c r="B13" s="70" t="s">
        <v>21</v>
      </c>
      <c r="C13" s="71"/>
      <c r="D13" s="4" t="s">
        <v>11</v>
      </c>
      <c r="E13" s="7">
        <v>86.36</v>
      </c>
      <c r="F13" s="6">
        <f>E13*10%</f>
        <v>8.636000000000001</v>
      </c>
      <c r="G13" s="6">
        <f>E13+F13</f>
        <v>94.995999999999995</v>
      </c>
    </row>
    <row r="15" spans="1:7" x14ac:dyDescent="0.25">
      <c r="B15" s="15"/>
      <c r="C15" s="15"/>
      <c r="D15" s="15"/>
      <c r="E15" s="15"/>
      <c r="F15" s="15"/>
      <c r="G15" s="15"/>
    </row>
    <row r="16" spans="1:7" x14ac:dyDescent="0.25">
      <c r="B16" s="13" t="s">
        <v>23</v>
      </c>
      <c r="C16" s="15"/>
      <c r="D16" s="16"/>
      <c r="E16" s="17" t="s">
        <v>12</v>
      </c>
      <c r="F16" s="17"/>
      <c r="G16" s="15"/>
    </row>
    <row r="17" spans="2:7" x14ac:dyDescent="0.25">
      <c r="B17" s="13"/>
      <c r="C17" s="15"/>
      <c r="D17" s="16"/>
      <c r="E17" s="17" t="s">
        <v>13</v>
      </c>
      <c r="F17" s="17"/>
      <c r="G17" s="15"/>
    </row>
    <row r="18" spans="2:7" x14ac:dyDescent="0.25">
      <c r="B18" s="13"/>
      <c r="C18" s="15"/>
      <c r="D18" s="16"/>
      <c r="E18" s="17"/>
      <c r="F18" s="17"/>
      <c r="G18" s="15"/>
    </row>
  </sheetData>
  <mergeCells count="8">
    <mergeCell ref="B11:G11"/>
    <mergeCell ref="B12:C12"/>
    <mergeCell ref="B13:C13"/>
    <mergeCell ref="A9:A10"/>
    <mergeCell ref="B9:C10"/>
    <mergeCell ref="E9:E10"/>
    <mergeCell ref="F9:F10"/>
    <mergeCell ref="G9:G10"/>
  </mergeCells>
  <pageMargins left="0.70866141732283472" right="0.70866141732283472" top="0.74803149606299213" bottom="0.74803149606299213" header="0.31496062992125984" footer="0.31496062992125984"/>
  <pageSetup paperSize="9"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A280"/>
  <sheetViews>
    <sheetView topLeftCell="A56" workbookViewId="0">
      <selection activeCell="L75" sqref="L75"/>
    </sheetView>
  </sheetViews>
  <sheetFormatPr defaultRowHeight="15" x14ac:dyDescent="0.25"/>
  <cols>
    <col min="1" max="1" width="8.42578125" customWidth="1"/>
    <col min="2" max="2" width="66.5703125" style="11" customWidth="1"/>
    <col min="3" max="3" width="10" style="10" customWidth="1"/>
    <col min="4" max="6" width="10.5703125" style="10" customWidth="1"/>
    <col min="7" max="7" width="14.85546875" bestFit="1" customWidth="1"/>
    <col min="8" max="8" width="10.140625" bestFit="1" customWidth="1"/>
    <col min="9" max="9" width="13.5703125" bestFit="1" customWidth="1"/>
  </cols>
  <sheetData>
    <row r="1" spans="1:11" ht="15.75" customHeight="1" x14ac:dyDescent="0.25">
      <c r="A1" s="56" t="s">
        <v>25</v>
      </c>
      <c r="B1" s="56"/>
      <c r="C1" s="18"/>
      <c r="D1" s="18"/>
      <c r="E1" s="18"/>
      <c r="F1" s="18"/>
    </row>
    <row r="2" spans="1:11" ht="15.75" customHeight="1" x14ac:dyDescent="0.25">
      <c r="A2" s="57" t="s">
        <v>206</v>
      </c>
      <c r="B2" s="56"/>
      <c r="C2" s="18"/>
      <c r="D2" s="18"/>
      <c r="E2" s="18"/>
      <c r="F2" s="18"/>
    </row>
    <row r="3" spans="1:11" ht="15.75" customHeight="1" x14ac:dyDescent="0.25">
      <c r="A3" s="56" t="s">
        <v>271</v>
      </c>
      <c r="B3" s="56"/>
      <c r="C3" s="18"/>
      <c r="D3" s="18"/>
      <c r="E3" s="18"/>
      <c r="F3" s="18"/>
    </row>
    <row r="4" spans="1:11" ht="15.75" x14ac:dyDescent="0.25">
      <c r="A4" s="18"/>
      <c r="B4" s="18"/>
      <c r="C4" s="18"/>
      <c r="D4" s="18"/>
      <c r="E4" s="18"/>
      <c r="F4" s="18"/>
    </row>
    <row r="5" spans="1:11" ht="15.75" x14ac:dyDescent="0.25">
      <c r="A5" s="18"/>
      <c r="B5" s="19" t="s">
        <v>26</v>
      </c>
      <c r="C5" s="18"/>
      <c r="D5" s="18"/>
      <c r="E5" s="18"/>
      <c r="F5" s="18"/>
    </row>
    <row r="6" spans="1:11" ht="15.75" x14ac:dyDescent="0.25">
      <c r="A6" s="18"/>
      <c r="B6" s="19" t="s">
        <v>27</v>
      </c>
      <c r="C6" s="18"/>
      <c r="D6" s="18"/>
      <c r="E6" s="18"/>
      <c r="F6" s="18"/>
    </row>
    <row r="7" spans="1:11" ht="15.75" x14ac:dyDescent="0.25">
      <c r="A7" s="18"/>
      <c r="B7" s="18"/>
      <c r="C7" s="18"/>
      <c r="D7" s="18" t="s">
        <v>273</v>
      </c>
      <c r="E7" s="18" t="s">
        <v>273</v>
      </c>
      <c r="F7" s="18" t="s">
        <v>273</v>
      </c>
      <c r="G7" t="s">
        <v>272</v>
      </c>
      <c r="H7" t="s">
        <v>272</v>
      </c>
      <c r="I7" t="s">
        <v>272</v>
      </c>
    </row>
    <row r="8" spans="1:11" ht="31.5" x14ac:dyDescent="0.25">
      <c r="A8" s="20" t="s">
        <v>28</v>
      </c>
      <c r="B8" s="20" t="s">
        <v>29</v>
      </c>
      <c r="C8" s="20" t="s">
        <v>207</v>
      </c>
      <c r="D8" s="34" t="s">
        <v>30</v>
      </c>
      <c r="E8" s="34" t="s">
        <v>31</v>
      </c>
      <c r="F8" s="34" t="s">
        <v>227</v>
      </c>
      <c r="G8" s="39" t="s">
        <v>30</v>
      </c>
      <c r="H8" s="39" t="s">
        <v>31</v>
      </c>
      <c r="I8" s="39" t="s">
        <v>227</v>
      </c>
    </row>
    <row r="9" spans="1:11" ht="15.75" customHeight="1" x14ac:dyDescent="0.25">
      <c r="A9" s="20">
        <v>1</v>
      </c>
      <c r="B9" s="59" t="s">
        <v>32</v>
      </c>
      <c r="C9" s="59"/>
      <c r="D9" s="35"/>
      <c r="E9" s="35"/>
      <c r="F9" s="35"/>
      <c r="G9" s="40"/>
      <c r="H9" s="40"/>
      <c r="I9" s="40"/>
      <c r="J9" t="s">
        <v>17</v>
      </c>
    </row>
    <row r="10" spans="1:11" ht="15.75" x14ac:dyDescent="0.25">
      <c r="A10" s="20" t="s">
        <v>10</v>
      </c>
      <c r="B10" s="20" t="s">
        <v>33</v>
      </c>
      <c r="C10" s="20" t="s">
        <v>34</v>
      </c>
      <c r="D10" s="34">
        <v>68.180000000000007</v>
      </c>
      <c r="E10" s="34">
        <v>6.8180000000000014</v>
      </c>
      <c r="F10" s="34">
        <f>+D10+E10</f>
        <v>74.998000000000005</v>
      </c>
      <c r="G10" s="41">
        <v>81.816000000000003</v>
      </c>
      <c r="H10" s="42">
        <f>SUM(G10*10%)</f>
        <v>8.1816000000000013</v>
      </c>
      <c r="I10" s="42">
        <f>SUM(G10+H10)</f>
        <v>89.997600000000006</v>
      </c>
    </row>
    <row r="11" spans="1:11" ht="15.75" x14ac:dyDescent="0.25">
      <c r="A11" s="20" t="s">
        <v>10</v>
      </c>
      <c r="B11" s="20" t="s">
        <v>35</v>
      </c>
      <c r="C11" s="20" t="s">
        <v>34</v>
      </c>
      <c r="D11" s="34">
        <v>122.73</v>
      </c>
      <c r="E11" s="34">
        <v>12.273000000000001</v>
      </c>
      <c r="F11" s="34">
        <f t="shared" ref="F11:F15" si="0">+D11+E11</f>
        <v>135.00300000000001</v>
      </c>
      <c r="G11" s="41">
        <v>147.27600000000001</v>
      </c>
      <c r="H11" s="42">
        <f t="shared" ref="H11:H15" si="1">SUM(G11*10%)</f>
        <v>14.727600000000002</v>
      </c>
      <c r="I11" s="42">
        <f t="shared" ref="I11:I72" si="2">SUM(G11+H11)</f>
        <v>162.00360000000001</v>
      </c>
    </row>
    <row r="12" spans="1:11" ht="15.75" x14ac:dyDescent="0.25">
      <c r="A12" s="20" t="s">
        <v>10</v>
      </c>
      <c r="B12" s="20" t="s">
        <v>36</v>
      </c>
      <c r="C12" s="20" t="s">
        <v>34</v>
      </c>
      <c r="D12" s="34">
        <v>45.45</v>
      </c>
      <c r="E12" s="34">
        <v>4.5450000000000008</v>
      </c>
      <c r="F12" s="34">
        <f t="shared" si="0"/>
        <v>49.995000000000005</v>
      </c>
      <c r="G12" s="41">
        <v>54.54</v>
      </c>
      <c r="H12" s="42">
        <f t="shared" si="1"/>
        <v>5.4540000000000006</v>
      </c>
      <c r="I12" s="42">
        <f t="shared" si="2"/>
        <v>59.994</v>
      </c>
      <c r="K12" t="s">
        <v>14</v>
      </c>
    </row>
    <row r="13" spans="1:11" ht="15.75" x14ac:dyDescent="0.25">
      <c r="A13" s="20" t="s">
        <v>10</v>
      </c>
      <c r="B13" s="20" t="s">
        <v>37</v>
      </c>
      <c r="C13" s="20" t="s">
        <v>34</v>
      </c>
      <c r="D13" s="34">
        <v>45.45</v>
      </c>
      <c r="E13" s="34">
        <v>4.5450000000000008</v>
      </c>
      <c r="F13" s="34">
        <f t="shared" si="0"/>
        <v>49.995000000000005</v>
      </c>
      <c r="G13" s="41">
        <v>54.54</v>
      </c>
      <c r="H13" s="42">
        <f t="shared" si="1"/>
        <v>5.4540000000000006</v>
      </c>
      <c r="I13" s="42">
        <f t="shared" si="2"/>
        <v>59.994</v>
      </c>
    </row>
    <row r="14" spans="1:11" ht="15.75" x14ac:dyDescent="0.25">
      <c r="A14" s="20" t="s">
        <v>10</v>
      </c>
      <c r="B14" s="20" t="s">
        <v>38</v>
      </c>
      <c r="C14" s="20" t="s">
        <v>34</v>
      </c>
      <c r="D14" s="34">
        <v>68.180000000000007</v>
      </c>
      <c r="E14" s="34">
        <v>6.8180000000000014</v>
      </c>
      <c r="F14" s="34">
        <f t="shared" si="0"/>
        <v>74.998000000000005</v>
      </c>
      <c r="G14" s="41">
        <v>81.816000000000003</v>
      </c>
      <c r="H14" s="42">
        <f t="shared" si="1"/>
        <v>8.1816000000000013</v>
      </c>
      <c r="I14" s="42">
        <f t="shared" si="2"/>
        <v>89.997600000000006</v>
      </c>
    </row>
    <row r="15" spans="1:11" ht="15.75" x14ac:dyDescent="0.25">
      <c r="A15" s="20" t="s">
        <v>10</v>
      </c>
      <c r="B15" s="20" t="s">
        <v>39</v>
      </c>
      <c r="C15" s="20" t="s">
        <v>34</v>
      </c>
      <c r="D15" s="34">
        <v>45.45</v>
      </c>
      <c r="E15" s="34">
        <v>4.5450000000000008</v>
      </c>
      <c r="F15" s="34">
        <f t="shared" si="0"/>
        <v>49.995000000000005</v>
      </c>
      <c r="G15" s="41">
        <v>54.54</v>
      </c>
      <c r="H15" s="42">
        <f t="shared" si="1"/>
        <v>5.4540000000000006</v>
      </c>
      <c r="I15" s="42">
        <f t="shared" si="2"/>
        <v>59.994</v>
      </c>
    </row>
    <row r="16" spans="1:11" ht="15.75" x14ac:dyDescent="0.25">
      <c r="A16" s="58"/>
      <c r="B16" s="58"/>
      <c r="C16" s="58"/>
      <c r="D16" s="34"/>
      <c r="E16" s="34"/>
      <c r="F16" s="34"/>
      <c r="G16" s="41"/>
      <c r="H16" s="43"/>
      <c r="I16" s="42"/>
    </row>
    <row r="17" spans="1:9" ht="15.75" x14ac:dyDescent="0.25">
      <c r="A17" s="20">
        <v>2</v>
      </c>
      <c r="B17" s="59" t="s">
        <v>40</v>
      </c>
      <c r="C17" s="59"/>
      <c r="D17" s="36"/>
      <c r="E17" s="36"/>
      <c r="F17" s="36"/>
      <c r="G17" s="41"/>
      <c r="H17" s="43"/>
      <c r="I17" s="42"/>
    </row>
    <row r="18" spans="1:9" ht="15.75" x14ac:dyDescent="0.25">
      <c r="A18" s="20" t="s">
        <v>10</v>
      </c>
      <c r="B18" s="20" t="s">
        <v>33</v>
      </c>
      <c r="C18" s="20" t="s">
        <v>34</v>
      </c>
      <c r="D18" s="34">
        <v>63.64</v>
      </c>
      <c r="E18" s="34">
        <v>6.3640000000000008</v>
      </c>
      <c r="F18" s="34">
        <f t="shared" ref="F18:F21" si="3">+D18+E18</f>
        <v>70.004000000000005</v>
      </c>
      <c r="G18" s="41">
        <v>76.367999999999995</v>
      </c>
      <c r="H18" s="42">
        <f t="shared" ref="H18:H21" si="4">SUM(G18*10%)</f>
        <v>7.6368</v>
      </c>
      <c r="I18" s="42">
        <f t="shared" si="2"/>
        <v>84.004799999999989</v>
      </c>
    </row>
    <row r="19" spans="1:9" ht="15.75" x14ac:dyDescent="0.25">
      <c r="A19" s="20" t="s">
        <v>10</v>
      </c>
      <c r="B19" s="20" t="s">
        <v>35</v>
      </c>
      <c r="C19" s="20" t="s">
        <v>34</v>
      </c>
      <c r="D19" s="34">
        <v>81.819999999999993</v>
      </c>
      <c r="E19" s="34">
        <v>8.1820000000000004</v>
      </c>
      <c r="F19" s="34">
        <f t="shared" si="3"/>
        <v>90.001999999999995</v>
      </c>
      <c r="G19" s="41">
        <v>98.183999999999983</v>
      </c>
      <c r="H19" s="42">
        <f t="shared" si="4"/>
        <v>9.8183999999999987</v>
      </c>
      <c r="I19" s="42">
        <f t="shared" si="2"/>
        <v>108.00239999999998</v>
      </c>
    </row>
    <row r="20" spans="1:9" ht="15.75" x14ac:dyDescent="0.25">
      <c r="A20" s="20" t="s">
        <v>10</v>
      </c>
      <c r="B20" s="20" t="s">
        <v>38</v>
      </c>
      <c r="C20" s="20" t="s">
        <v>34</v>
      </c>
      <c r="D20" s="34">
        <v>63.64</v>
      </c>
      <c r="E20" s="34">
        <v>6.3640000000000008</v>
      </c>
      <c r="F20" s="34">
        <f t="shared" si="3"/>
        <v>70.004000000000005</v>
      </c>
      <c r="G20" s="41">
        <v>76.367999999999995</v>
      </c>
      <c r="H20" s="42">
        <f t="shared" si="4"/>
        <v>7.6368</v>
      </c>
      <c r="I20" s="42">
        <f t="shared" si="2"/>
        <v>84.004799999999989</v>
      </c>
    </row>
    <row r="21" spans="1:9" ht="15.75" x14ac:dyDescent="0.25">
      <c r="A21" s="20" t="s">
        <v>10</v>
      </c>
      <c r="B21" s="20" t="s">
        <v>36</v>
      </c>
      <c r="C21" s="20" t="s">
        <v>34</v>
      </c>
      <c r="D21" s="34">
        <v>45.45</v>
      </c>
      <c r="E21" s="34">
        <v>4.5450000000000008</v>
      </c>
      <c r="F21" s="34">
        <f t="shared" si="3"/>
        <v>49.995000000000005</v>
      </c>
      <c r="G21" s="41">
        <v>54.54</v>
      </c>
      <c r="H21" s="42">
        <f t="shared" si="4"/>
        <v>5.4540000000000006</v>
      </c>
      <c r="I21" s="42">
        <f t="shared" si="2"/>
        <v>59.994</v>
      </c>
    </row>
    <row r="22" spans="1:9" ht="15.75" x14ac:dyDescent="0.25">
      <c r="A22" s="20"/>
      <c r="B22" s="20"/>
      <c r="C22" s="20"/>
      <c r="D22" s="34"/>
      <c r="E22" s="34"/>
      <c r="F22" s="34"/>
      <c r="G22" s="41"/>
      <c r="H22" s="43"/>
      <c r="I22" s="42"/>
    </row>
    <row r="23" spans="1:9" ht="15.75" x14ac:dyDescent="0.25">
      <c r="A23" s="20">
        <v>3</v>
      </c>
      <c r="B23" s="59" t="s">
        <v>41</v>
      </c>
      <c r="C23" s="59"/>
      <c r="D23" s="36"/>
      <c r="E23" s="36"/>
      <c r="F23" s="36"/>
      <c r="G23" s="41"/>
      <c r="H23" s="43"/>
      <c r="I23" s="42"/>
    </row>
    <row r="24" spans="1:9" ht="31.5" x14ac:dyDescent="0.25">
      <c r="A24" s="20" t="s">
        <v>10</v>
      </c>
      <c r="B24" s="20" t="s">
        <v>42</v>
      </c>
      <c r="C24" s="20" t="s">
        <v>43</v>
      </c>
      <c r="D24" s="34">
        <v>409.09</v>
      </c>
      <c r="E24" s="34">
        <v>40.908999999999999</v>
      </c>
      <c r="F24" s="34">
        <f t="shared" ref="F24:F87" si="5">+D24+E24</f>
        <v>449.99899999999997</v>
      </c>
      <c r="G24" s="41">
        <v>490.90799999999996</v>
      </c>
      <c r="H24" s="42">
        <f>SUM(G24*10%)</f>
        <v>49.090800000000002</v>
      </c>
      <c r="I24" s="42">
        <f t="shared" si="2"/>
        <v>539.99879999999996</v>
      </c>
    </row>
    <row r="25" spans="1:9" ht="31.5" x14ac:dyDescent="0.25">
      <c r="A25" s="20" t="s">
        <v>10</v>
      </c>
      <c r="B25" s="20" t="s">
        <v>44</v>
      </c>
      <c r="C25" s="20" t="s">
        <v>43</v>
      </c>
      <c r="D25" s="34">
        <v>454.54</v>
      </c>
      <c r="E25" s="34">
        <v>45.454000000000008</v>
      </c>
      <c r="F25" s="34">
        <f t="shared" si="5"/>
        <v>499.99400000000003</v>
      </c>
      <c r="G25" s="41">
        <v>545.44799999999998</v>
      </c>
      <c r="H25" s="42">
        <f t="shared" ref="H25:H34" si="6">SUM(G25*10%)</f>
        <v>54.544800000000002</v>
      </c>
      <c r="I25" s="42">
        <f t="shared" si="2"/>
        <v>599.99279999999999</v>
      </c>
    </row>
    <row r="26" spans="1:9" ht="126" x14ac:dyDescent="0.25">
      <c r="A26" s="20" t="s">
        <v>10</v>
      </c>
      <c r="B26" s="20" t="s">
        <v>270</v>
      </c>
      <c r="C26" s="20"/>
      <c r="D26" s="34">
        <v>540.42999999999995</v>
      </c>
      <c r="E26" s="34">
        <v>54.042999999999999</v>
      </c>
      <c r="F26" s="34">
        <f t="shared" si="5"/>
        <v>594.47299999999996</v>
      </c>
      <c r="G26" s="41">
        <v>648.51599999999996</v>
      </c>
      <c r="H26" s="42">
        <f t="shared" si="6"/>
        <v>64.851600000000005</v>
      </c>
      <c r="I26" s="42">
        <f t="shared" si="2"/>
        <v>713.36759999999992</v>
      </c>
    </row>
    <row r="27" spans="1:9" ht="47.25" x14ac:dyDescent="0.25">
      <c r="A27" s="20" t="s">
        <v>10</v>
      </c>
      <c r="B27" s="20" t="s">
        <v>45</v>
      </c>
      <c r="C27" s="20"/>
      <c r="D27" s="34">
        <v>961.15</v>
      </c>
      <c r="E27" s="34">
        <v>96.115000000000009</v>
      </c>
      <c r="F27" s="34">
        <f t="shared" si="5"/>
        <v>1057.2649999999999</v>
      </c>
      <c r="G27" s="41">
        <v>1153.3799999999999</v>
      </c>
      <c r="H27" s="42">
        <f t="shared" si="6"/>
        <v>115.33799999999999</v>
      </c>
      <c r="I27" s="42">
        <f t="shared" si="2"/>
        <v>1268.7179999999998</v>
      </c>
    </row>
    <row r="28" spans="1:9" ht="63" x14ac:dyDescent="0.25">
      <c r="A28" s="20"/>
      <c r="B28" s="20" t="s">
        <v>46</v>
      </c>
      <c r="C28" s="20"/>
      <c r="D28" s="34">
        <v>1320.5</v>
      </c>
      <c r="E28" s="34">
        <v>132.05000000000001</v>
      </c>
      <c r="F28" s="34">
        <f t="shared" si="5"/>
        <v>1452.55</v>
      </c>
      <c r="G28" s="41">
        <v>1584.6</v>
      </c>
      <c r="H28" s="42">
        <f t="shared" si="6"/>
        <v>158.46</v>
      </c>
      <c r="I28" s="42">
        <f t="shared" si="2"/>
        <v>1743.06</v>
      </c>
    </row>
    <row r="29" spans="1:9" ht="63" x14ac:dyDescent="0.25">
      <c r="A29" s="20"/>
      <c r="B29" s="20" t="s">
        <v>223</v>
      </c>
      <c r="C29" s="20"/>
      <c r="D29" s="34">
        <v>1741.03</v>
      </c>
      <c r="E29" s="34">
        <v>174.10300000000001</v>
      </c>
      <c r="F29" s="34">
        <f t="shared" si="5"/>
        <v>1915.133</v>
      </c>
      <c r="G29" s="41">
        <v>2089.2359999999999</v>
      </c>
      <c r="H29" s="42">
        <f t="shared" si="6"/>
        <v>208.92359999999999</v>
      </c>
      <c r="I29" s="42">
        <f t="shared" si="2"/>
        <v>2298.1596</v>
      </c>
    </row>
    <row r="30" spans="1:9" ht="33.75" x14ac:dyDescent="0.25">
      <c r="A30" s="58" t="s">
        <v>10</v>
      </c>
      <c r="B30" s="58" t="s">
        <v>48</v>
      </c>
      <c r="C30" s="20" t="s">
        <v>217</v>
      </c>
      <c r="D30" s="34">
        <v>6022.68</v>
      </c>
      <c r="E30" s="34">
        <v>602.26800000000003</v>
      </c>
      <c r="F30" s="34">
        <f t="shared" si="5"/>
        <v>6624.9480000000003</v>
      </c>
      <c r="G30" s="41">
        <v>7227.2160000000003</v>
      </c>
      <c r="H30" s="42">
        <f t="shared" si="6"/>
        <v>722.72160000000008</v>
      </c>
      <c r="I30" s="42">
        <f t="shared" si="2"/>
        <v>7949.9376000000002</v>
      </c>
    </row>
    <row r="31" spans="1:9" ht="33.75" x14ac:dyDescent="0.25">
      <c r="A31" s="58"/>
      <c r="B31" s="58"/>
      <c r="C31" s="20" t="s">
        <v>218</v>
      </c>
      <c r="D31" s="34">
        <v>1200.3699999999999</v>
      </c>
      <c r="E31" s="34">
        <v>120.03699999999999</v>
      </c>
      <c r="F31" s="34">
        <f t="shared" si="5"/>
        <v>1320.4069999999999</v>
      </c>
      <c r="G31" s="41">
        <v>1440.4439999999997</v>
      </c>
      <c r="H31" s="42">
        <f t="shared" si="6"/>
        <v>144.04439999999997</v>
      </c>
      <c r="I31" s="42">
        <f t="shared" si="2"/>
        <v>1584.4883999999997</v>
      </c>
    </row>
    <row r="32" spans="1:9" ht="33.75" x14ac:dyDescent="0.25">
      <c r="A32" s="58" t="s">
        <v>10</v>
      </c>
      <c r="B32" s="58" t="s">
        <v>49</v>
      </c>
      <c r="C32" s="20" t="s">
        <v>217</v>
      </c>
      <c r="D32" s="34">
        <v>7197.6</v>
      </c>
      <c r="E32" s="34">
        <v>719.7600000000001</v>
      </c>
      <c r="F32" s="34">
        <f t="shared" si="5"/>
        <v>7917.3600000000006</v>
      </c>
      <c r="G32" s="41">
        <v>8637.1200000000008</v>
      </c>
      <c r="H32" s="42">
        <f t="shared" si="6"/>
        <v>863.7120000000001</v>
      </c>
      <c r="I32" s="42">
        <f t="shared" si="2"/>
        <v>9500.8320000000003</v>
      </c>
    </row>
    <row r="33" spans="1:9" ht="33.75" x14ac:dyDescent="0.25">
      <c r="A33" s="58"/>
      <c r="B33" s="58"/>
      <c r="C33" s="20" t="s">
        <v>218</v>
      </c>
      <c r="D33" s="34">
        <v>1645.56</v>
      </c>
      <c r="E33" s="34">
        <v>164.55600000000001</v>
      </c>
      <c r="F33" s="34">
        <f t="shared" si="5"/>
        <v>1810.116</v>
      </c>
      <c r="G33" s="41">
        <v>1974.6719999999998</v>
      </c>
      <c r="H33" s="42">
        <f t="shared" si="6"/>
        <v>197.46719999999999</v>
      </c>
      <c r="I33" s="42">
        <f t="shared" si="2"/>
        <v>2172.1391999999996</v>
      </c>
    </row>
    <row r="34" spans="1:9" ht="31.5" x14ac:dyDescent="0.25">
      <c r="A34" s="20" t="s">
        <v>10</v>
      </c>
      <c r="B34" s="20" t="s">
        <v>50</v>
      </c>
      <c r="C34" s="20" t="s">
        <v>34</v>
      </c>
      <c r="D34" s="34">
        <v>1500.25</v>
      </c>
      <c r="E34" s="34">
        <v>150.02500000000001</v>
      </c>
      <c r="F34" s="34">
        <f t="shared" si="5"/>
        <v>1650.2750000000001</v>
      </c>
      <c r="G34" s="41">
        <v>1800.3</v>
      </c>
      <c r="H34" s="42">
        <f t="shared" si="6"/>
        <v>180.03</v>
      </c>
      <c r="I34" s="42">
        <f t="shared" si="2"/>
        <v>1980.33</v>
      </c>
    </row>
    <row r="35" spans="1:9" ht="15.75" x14ac:dyDescent="0.25">
      <c r="A35" s="20">
        <v>4</v>
      </c>
      <c r="B35" s="59" t="s">
        <v>51</v>
      </c>
      <c r="C35" s="59"/>
      <c r="D35" s="36"/>
      <c r="E35" s="36"/>
      <c r="F35" s="34"/>
      <c r="G35" s="41"/>
      <c r="H35" s="41"/>
      <c r="I35" s="42"/>
    </row>
    <row r="36" spans="1:9" ht="31.5" x14ac:dyDescent="0.25">
      <c r="A36" s="20" t="s">
        <v>10</v>
      </c>
      <c r="B36" s="20" t="s">
        <v>52</v>
      </c>
      <c r="C36" s="20" t="s">
        <v>43</v>
      </c>
      <c r="D36" s="34">
        <v>409.09</v>
      </c>
      <c r="E36" s="34">
        <v>40.908999999999999</v>
      </c>
      <c r="F36" s="34">
        <f t="shared" si="5"/>
        <v>449.99899999999997</v>
      </c>
      <c r="G36" s="41">
        <v>490.90799999999996</v>
      </c>
      <c r="H36" s="42">
        <f t="shared" ref="H36:H45" si="7">SUM(G36*10%)</f>
        <v>49.090800000000002</v>
      </c>
      <c r="I36" s="42">
        <f t="shared" si="2"/>
        <v>539.99879999999996</v>
      </c>
    </row>
    <row r="37" spans="1:9" ht="31.5" x14ac:dyDescent="0.25">
      <c r="A37" s="20" t="s">
        <v>10</v>
      </c>
      <c r="B37" s="20" t="s">
        <v>53</v>
      </c>
      <c r="C37" s="20" t="s">
        <v>43</v>
      </c>
      <c r="D37" s="34">
        <v>454.54</v>
      </c>
      <c r="E37" s="34">
        <v>45.454000000000008</v>
      </c>
      <c r="F37" s="34">
        <f t="shared" si="5"/>
        <v>499.99400000000003</v>
      </c>
      <c r="G37" s="41">
        <v>545.44799999999998</v>
      </c>
      <c r="H37" s="42">
        <f t="shared" si="7"/>
        <v>54.544800000000002</v>
      </c>
      <c r="I37" s="42">
        <f t="shared" si="2"/>
        <v>599.99279999999999</v>
      </c>
    </row>
    <row r="38" spans="1:9" ht="126" x14ac:dyDescent="0.25">
      <c r="A38" s="20"/>
      <c r="B38" s="20" t="s">
        <v>270</v>
      </c>
      <c r="C38" s="20"/>
      <c r="D38" s="34">
        <v>540.42999999999995</v>
      </c>
      <c r="E38" s="34">
        <v>54.042999999999999</v>
      </c>
      <c r="F38" s="34">
        <f t="shared" si="5"/>
        <v>594.47299999999996</v>
      </c>
      <c r="G38" s="41">
        <v>648.51599999999996</v>
      </c>
      <c r="H38" s="42">
        <f t="shared" si="7"/>
        <v>64.851600000000005</v>
      </c>
      <c r="I38" s="42">
        <f t="shared" si="2"/>
        <v>713.36759999999992</v>
      </c>
    </row>
    <row r="39" spans="1:9" ht="47.25" x14ac:dyDescent="0.25">
      <c r="A39" s="20"/>
      <c r="B39" s="20" t="s">
        <v>45</v>
      </c>
      <c r="C39" s="20"/>
      <c r="D39" s="34">
        <v>961.15</v>
      </c>
      <c r="E39" s="34">
        <v>96.115000000000009</v>
      </c>
      <c r="F39" s="34">
        <f t="shared" si="5"/>
        <v>1057.2649999999999</v>
      </c>
      <c r="G39" s="41">
        <v>1153.3799999999999</v>
      </c>
      <c r="H39" s="42">
        <f t="shared" si="7"/>
        <v>115.33799999999999</v>
      </c>
      <c r="I39" s="42">
        <f t="shared" si="2"/>
        <v>1268.7179999999998</v>
      </c>
    </row>
    <row r="40" spans="1:9" ht="63" x14ac:dyDescent="0.25">
      <c r="A40" s="20" t="s">
        <v>10</v>
      </c>
      <c r="B40" s="20" t="s">
        <v>46</v>
      </c>
      <c r="C40" s="20"/>
      <c r="D40" s="34">
        <v>1320.5</v>
      </c>
      <c r="E40" s="34">
        <v>132.05000000000001</v>
      </c>
      <c r="F40" s="34">
        <f t="shared" si="5"/>
        <v>1452.55</v>
      </c>
      <c r="G40" s="41">
        <v>1584.6</v>
      </c>
      <c r="H40" s="42">
        <f t="shared" si="7"/>
        <v>158.46</v>
      </c>
      <c r="I40" s="42">
        <f t="shared" si="2"/>
        <v>1743.06</v>
      </c>
    </row>
    <row r="41" spans="1:9" ht="63" x14ac:dyDescent="0.25">
      <c r="A41" s="20" t="s">
        <v>10</v>
      </c>
      <c r="B41" s="20" t="s">
        <v>47</v>
      </c>
      <c r="C41" s="20"/>
      <c r="D41" s="34">
        <v>1741.03</v>
      </c>
      <c r="E41" s="34">
        <v>174.10300000000001</v>
      </c>
      <c r="F41" s="34">
        <f t="shared" si="5"/>
        <v>1915.133</v>
      </c>
      <c r="G41" s="41">
        <v>2089.2359999999999</v>
      </c>
      <c r="H41" s="42">
        <f t="shared" si="7"/>
        <v>208.92359999999999</v>
      </c>
      <c r="I41" s="42">
        <f t="shared" si="2"/>
        <v>2298.1596</v>
      </c>
    </row>
    <row r="42" spans="1:9" ht="33.75" x14ac:dyDescent="0.25">
      <c r="A42" s="20" t="s">
        <v>10</v>
      </c>
      <c r="B42" s="20" t="s">
        <v>48</v>
      </c>
      <c r="C42" s="20" t="s">
        <v>217</v>
      </c>
      <c r="D42" s="34">
        <v>6022.68</v>
      </c>
      <c r="E42" s="34">
        <v>602.26800000000003</v>
      </c>
      <c r="F42" s="34">
        <f t="shared" si="5"/>
        <v>6624.9480000000003</v>
      </c>
      <c r="G42" s="41">
        <v>7227.2160000000003</v>
      </c>
      <c r="H42" s="42">
        <f t="shared" si="7"/>
        <v>722.72160000000008</v>
      </c>
      <c r="I42" s="42">
        <f t="shared" si="2"/>
        <v>7949.9376000000002</v>
      </c>
    </row>
    <row r="43" spans="1:9" ht="33.75" x14ac:dyDescent="0.25">
      <c r="A43" s="20"/>
      <c r="B43" s="20"/>
      <c r="C43" s="20" t="s">
        <v>218</v>
      </c>
      <c r="D43" s="34">
        <v>1200.3699999999999</v>
      </c>
      <c r="E43" s="34">
        <v>120.03699999999999</v>
      </c>
      <c r="F43" s="34">
        <f t="shared" si="5"/>
        <v>1320.4069999999999</v>
      </c>
      <c r="G43" s="41">
        <v>1440.4439999999997</v>
      </c>
      <c r="H43" s="42">
        <f t="shared" si="7"/>
        <v>144.04439999999997</v>
      </c>
      <c r="I43" s="42">
        <f t="shared" si="2"/>
        <v>1584.4883999999997</v>
      </c>
    </row>
    <row r="44" spans="1:9" ht="33.75" x14ac:dyDescent="0.25">
      <c r="A44" s="20" t="s">
        <v>10</v>
      </c>
      <c r="B44" s="20" t="s">
        <v>49</v>
      </c>
      <c r="C44" s="20" t="s">
        <v>217</v>
      </c>
      <c r="D44" s="34">
        <v>7197.6</v>
      </c>
      <c r="E44" s="34">
        <v>719.7600000000001</v>
      </c>
      <c r="F44" s="34">
        <f t="shared" si="5"/>
        <v>7917.3600000000006</v>
      </c>
      <c r="G44" s="41">
        <v>8637.1200000000008</v>
      </c>
      <c r="H44" s="42">
        <f t="shared" si="7"/>
        <v>863.7120000000001</v>
      </c>
      <c r="I44" s="42">
        <f t="shared" si="2"/>
        <v>9500.8320000000003</v>
      </c>
    </row>
    <row r="45" spans="1:9" ht="33.75" x14ac:dyDescent="0.25">
      <c r="A45" s="20"/>
      <c r="B45" s="20"/>
      <c r="C45" s="20" t="s">
        <v>218</v>
      </c>
      <c r="D45" s="34">
        <v>1645.56</v>
      </c>
      <c r="E45" s="34">
        <v>164.55600000000001</v>
      </c>
      <c r="F45" s="34">
        <f t="shared" si="5"/>
        <v>1810.116</v>
      </c>
      <c r="G45" s="41">
        <v>1974.6719999999998</v>
      </c>
      <c r="H45" s="42">
        <f t="shared" si="7"/>
        <v>197.46719999999999</v>
      </c>
      <c r="I45" s="42">
        <f t="shared" si="2"/>
        <v>2172.1391999999996</v>
      </c>
    </row>
    <row r="46" spans="1:9" ht="31.5" x14ac:dyDescent="0.25">
      <c r="A46" s="20" t="s">
        <v>10</v>
      </c>
      <c r="B46" s="20" t="s">
        <v>50</v>
      </c>
      <c r="C46" s="20" t="s">
        <v>34</v>
      </c>
      <c r="D46" s="34">
        <v>1500.25</v>
      </c>
      <c r="E46" s="34">
        <v>150.02500000000001</v>
      </c>
      <c r="F46" s="34">
        <f t="shared" si="5"/>
        <v>1650.2750000000001</v>
      </c>
      <c r="G46" s="42">
        <v>1800.3</v>
      </c>
      <c r="H46" s="42">
        <f>SUM(G46*10%)</f>
        <v>180.03</v>
      </c>
      <c r="I46" s="42">
        <f t="shared" si="2"/>
        <v>1980.33</v>
      </c>
    </row>
    <row r="47" spans="1:9" ht="15.75" customHeight="1" x14ac:dyDescent="0.25">
      <c r="A47" s="20">
        <v>5</v>
      </c>
      <c r="B47" s="59" t="s">
        <v>54</v>
      </c>
      <c r="C47" s="59"/>
      <c r="D47" s="36"/>
      <c r="E47" s="36"/>
      <c r="F47" s="34"/>
      <c r="G47" s="41"/>
      <c r="H47" s="41"/>
      <c r="I47" s="42"/>
    </row>
    <row r="48" spans="1:9" ht="15.75" x14ac:dyDescent="0.25">
      <c r="A48" s="20"/>
      <c r="B48" s="20" t="s">
        <v>55</v>
      </c>
      <c r="C48" s="20"/>
      <c r="D48" s="34"/>
      <c r="E48" s="34"/>
      <c r="F48" s="34"/>
      <c r="G48" s="41"/>
      <c r="H48" s="41"/>
      <c r="I48" s="42"/>
    </row>
    <row r="49" spans="1:9 16381:16381" ht="16.5" customHeight="1" x14ac:dyDescent="0.25">
      <c r="A49" s="20" t="s">
        <v>10</v>
      </c>
      <c r="B49" s="20" t="s">
        <v>56</v>
      </c>
      <c r="C49" s="20" t="s">
        <v>57</v>
      </c>
      <c r="D49" s="34">
        <v>3666.07</v>
      </c>
      <c r="E49" s="34">
        <v>366.61</v>
      </c>
      <c r="F49" s="34">
        <f t="shared" si="5"/>
        <v>4032.6800000000003</v>
      </c>
      <c r="G49" s="42">
        <v>4399.2839999999997</v>
      </c>
      <c r="H49" s="39">
        <v>366.61</v>
      </c>
      <c r="I49" s="42">
        <f t="shared" si="2"/>
        <v>4765.8939999999993</v>
      </c>
    </row>
    <row r="50" spans="1:9 16381:16381" ht="16.5" customHeight="1" x14ac:dyDescent="0.25">
      <c r="A50" s="20" t="s">
        <v>10</v>
      </c>
      <c r="B50" s="20" t="s">
        <v>58</v>
      </c>
      <c r="C50" s="20" t="s">
        <v>219</v>
      </c>
      <c r="D50" s="34">
        <v>318.77999999999997</v>
      </c>
      <c r="E50" s="34">
        <v>31.88</v>
      </c>
      <c r="F50" s="34">
        <f t="shared" si="5"/>
        <v>350.65999999999997</v>
      </c>
      <c r="G50" s="39">
        <v>382.53599999999994</v>
      </c>
      <c r="H50" s="39">
        <v>31.88</v>
      </c>
      <c r="I50" s="42">
        <f t="shared" si="2"/>
        <v>414.41599999999994</v>
      </c>
    </row>
    <row r="51" spans="1:9 16381:16381" ht="16.5" customHeight="1" x14ac:dyDescent="0.25">
      <c r="A51" s="20" t="s">
        <v>10</v>
      </c>
      <c r="B51" s="20" t="s">
        <v>59</v>
      </c>
      <c r="C51" s="20"/>
      <c r="D51" s="34" t="s">
        <v>60</v>
      </c>
      <c r="E51" s="34"/>
      <c r="F51" s="34"/>
      <c r="G51" s="39" t="s">
        <v>60</v>
      </c>
      <c r="H51" s="39"/>
      <c r="I51" s="42"/>
    </row>
    <row r="52" spans="1:9 16381:16381" ht="16.5" customHeight="1" x14ac:dyDescent="0.25">
      <c r="A52" s="20"/>
      <c r="B52" s="20" t="s">
        <v>61</v>
      </c>
      <c r="C52" s="20"/>
      <c r="D52" s="34"/>
      <c r="E52" s="34"/>
      <c r="F52" s="34"/>
      <c r="G52" s="39"/>
      <c r="H52" s="39"/>
      <c r="I52" s="42"/>
    </row>
    <row r="53" spans="1:9 16381:16381" ht="16.5" customHeight="1" x14ac:dyDescent="0.25">
      <c r="A53" s="20"/>
      <c r="B53" s="20" t="s">
        <v>62</v>
      </c>
      <c r="C53" s="20" t="s">
        <v>63</v>
      </c>
      <c r="D53" s="34">
        <v>5000</v>
      </c>
      <c r="E53" s="34">
        <v>500</v>
      </c>
      <c r="F53" s="34">
        <f t="shared" si="5"/>
        <v>5500</v>
      </c>
      <c r="G53" s="42">
        <v>6000</v>
      </c>
      <c r="H53" s="39">
        <v>500</v>
      </c>
      <c r="I53" s="42">
        <f t="shared" si="2"/>
        <v>6500</v>
      </c>
    </row>
    <row r="54" spans="1:9 16381:16381" ht="16.5" customHeight="1" x14ac:dyDescent="0.25">
      <c r="A54" s="20" t="s">
        <v>10</v>
      </c>
      <c r="B54" s="20" t="s">
        <v>64</v>
      </c>
      <c r="C54" s="20" t="s">
        <v>57</v>
      </c>
      <c r="D54" s="34">
        <v>15000</v>
      </c>
      <c r="E54" s="34">
        <v>1500</v>
      </c>
      <c r="F54" s="34">
        <f t="shared" si="5"/>
        <v>16500</v>
      </c>
      <c r="G54" s="42">
        <v>18000</v>
      </c>
      <c r="H54" s="42">
        <v>1500</v>
      </c>
      <c r="I54" s="42">
        <f t="shared" si="2"/>
        <v>19500</v>
      </c>
    </row>
    <row r="55" spans="1:9 16381:16381" ht="16.5" customHeight="1" x14ac:dyDescent="0.25">
      <c r="A55" s="20"/>
      <c r="B55" s="20" t="s">
        <v>65</v>
      </c>
      <c r="C55" s="20"/>
      <c r="D55" s="34"/>
      <c r="E55" s="34"/>
      <c r="F55" s="34"/>
      <c r="G55" s="39"/>
      <c r="H55" s="39"/>
      <c r="I55" s="42"/>
    </row>
    <row r="56" spans="1:9 16381:16381" ht="16.5" customHeight="1" x14ac:dyDescent="0.25">
      <c r="A56" s="20" t="s">
        <v>10</v>
      </c>
      <c r="B56" s="20" t="s">
        <v>66</v>
      </c>
      <c r="C56" s="20" t="s">
        <v>67</v>
      </c>
      <c r="D56" s="34">
        <v>3500</v>
      </c>
      <c r="E56" s="34">
        <v>350</v>
      </c>
      <c r="F56" s="34">
        <f t="shared" si="5"/>
        <v>3850</v>
      </c>
      <c r="G56" s="42">
        <v>4200</v>
      </c>
      <c r="H56" s="39">
        <v>350</v>
      </c>
      <c r="I56" s="42">
        <f t="shared" si="2"/>
        <v>4550</v>
      </c>
    </row>
    <row r="57" spans="1:9 16381:16381" ht="16.5" customHeight="1" x14ac:dyDescent="0.25">
      <c r="A57" s="58" t="s">
        <v>68</v>
      </c>
      <c r="B57" s="58"/>
      <c r="C57" s="58"/>
      <c r="D57" s="34"/>
      <c r="E57" s="34"/>
      <c r="F57" s="34"/>
      <c r="G57" s="41"/>
      <c r="H57" s="41"/>
      <c r="I57" s="42"/>
    </row>
    <row r="58" spans="1:9 16381:16381" ht="16.5" customHeight="1" x14ac:dyDescent="0.25">
      <c r="A58" s="20" t="s">
        <v>10</v>
      </c>
      <c r="B58" s="20" t="s">
        <v>66</v>
      </c>
      <c r="C58" s="20" t="s">
        <v>67</v>
      </c>
      <c r="D58" s="34">
        <v>3500</v>
      </c>
      <c r="E58" s="34">
        <v>700</v>
      </c>
      <c r="F58" s="34">
        <f t="shared" si="5"/>
        <v>4200</v>
      </c>
      <c r="G58" s="42">
        <v>4200</v>
      </c>
      <c r="H58" s="39">
        <v>700</v>
      </c>
      <c r="I58" s="42">
        <f t="shared" si="2"/>
        <v>4900</v>
      </c>
    </row>
    <row r="59" spans="1:9 16381:16381" ht="16.5" customHeight="1" x14ac:dyDescent="0.25">
      <c r="A59" s="58"/>
      <c r="B59" s="58"/>
      <c r="C59" s="58"/>
      <c r="D59" s="34"/>
      <c r="E59" s="34"/>
      <c r="F59" s="34"/>
      <c r="G59" s="41"/>
      <c r="H59" s="41"/>
      <c r="I59" s="42"/>
      <c r="XFA59" s="5" t="e">
        <f>SUM(#REF!)</f>
        <v>#REF!</v>
      </c>
    </row>
    <row r="60" spans="1:9 16381:16381" ht="16.5" customHeight="1" x14ac:dyDescent="0.25">
      <c r="A60" s="20">
        <v>6</v>
      </c>
      <c r="B60" s="59" t="s">
        <v>69</v>
      </c>
      <c r="C60" s="59"/>
      <c r="D60" s="36"/>
      <c r="E60" s="36"/>
      <c r="F60" s="34"/>
      <c r="G60" s="41"/>
      <c r="H60" s="41"/>
      <c r="I60" s="42"/>
    </row>
    <row r="61" spans="1:9 16381:16381" ht="16.5" customHeight="1" x14ac:dyDescent="0.25">
      <c r="A61" s="20"/>
      <c r="B61" s="20" t="s">
        <v>70</v>
      </c>
      <c r="C61" s="20"/>
      <c r="D61" s="34"/>
      <c r="E61" s="34"/>
      <c r="F61" s="34"/>
      <c r="G61" s="41"/>
      <c r="H61" s="41"/>
      <c r="I61" s="42"/>
    </row>
    <row r="62" spans="1:9 16381:16381" ht="16.5" customHeight="1" x14ac:dyDescent="0.25">
      <c r="A62" s="20" t="s">
        <v>71</v>
      </c>
      <c r="B62" s="20" t="s">
        <v>72</v>
      </c>
      <c r="C62" s="20"/>
      <c r="D62" s="34">
        <v>630</v>
      </c>
      <c r="E62" s="34">
        <v>126</v>
      </c>
      <c r="F62" s="34">
        <f t="shared" si="5"/>
        <v>756</v>
      </c>
      <c r="G62" s="41">
        <v>756</v>
      </c>
      <c r="H62" s="41">
        <f>G62*20%</f>
        <v>151.20000000000002</v>
      </c>
      <c r="I62" s="42">
        <f t="shared" si="2"/>
        <v>907.2</v>
      </c>
    </row>
    <row r="63" spans="1:9 16381:16381" ht="16.5" customHeight="1" x14ac:dyDescent="0.25">
      <c r="A63" s="20" t="s">
        <v>10</v>
      </c>
      <c r="B63" s="20" t="s">
        <v>73</v>
      </c>
      <c r="C63" s="20"/>
      <c r="D63" s="34">
        <v>882</v>
      </c>
      <c r="E63" s="34">
        <v>176.4</v>
      </c>
      <c r="F63" s="34">
        <f t="shared" si="5"/>
        <v>1058.4000000000001</v>
      </c>
      <c r="G63" s="41">
        <v>1058.3999999999999</v>
      </c>
      <c r="H63" s="41">
        <f t="shared" ref="H63:H72" si="8">G63*20%</f>
        <v>211.67999999999998</v>
      </c>
      <c r="I63" s="42">
        <f t="shared" si="2"/>
        <v>1270.08</v>
      </c>
    </row>
    <row r="64" spans="1:9 16381:16381" ht="16.5" customHeight="1" x14ac:dyDescent="0.25">
      <c r="A64" s="20" t="s">
        <v>10</v>
      </c>
      <c r="B64" s="20" t="s">
        <v>74</v>
      </c>
      <c r="C64" s="20"/>
      <c r="D64" s="34">
        <v>1008</v>
      </c>
      <c r="E64" s="34">
        <v>201.60000000000002</v>
      </c>
      <c r="F64" s="34">
        <f t="shared" si="5"/>
        <v>1209.5999999999999</v>
      </c>
      <c r="G64" s="41">
        <v>1209.5999999999999</v>
      </c>
      <c r="H64" s="41">
        <f t="shared" si="8"/>
        <v>241.92</v>
      </c>
      <c r="I64" s="42">
        <f t="shared" si="2"/>
        <v>1451.52</v>
      </c>
    </row>
    <row r="65" spans="1:9" ht="15.75" x14ac:dyDescent="0.25">
      <c r="A65" s="20" t="s">
        <v>10</v>
      </c>
      <c r="B65" s="20" t="s">
        <v>75</v>
      </c>
      <c r="C65" s="20"/>
      <c r="D65" s="34">
        <v>1134</v>
      </c>
      <c r="E65" s="34">
        <v>226.8</v>
      </c>
      <c r="F65" s="34">
        <f t="shared" si="5"/>
        <v>1360.8</v>
      </c>
      <c r="G65" s="41">
        <v>1360.8</v>
      </c>
      <c r="H65" s="41">
        <f t="shared" si="8"/>
        <v>272.16000000000003</v>
      </c>
      <c r="I65" s="42">
        <f t="shared" si="2"/>
        <v>1632.96</v>
      </c>
    </row>
    <row r="66" spans="1:9" ht="15.75" x14ac:dyDescent="0.25">
      <c r="A66" s="20" t="s">
        <v>10</v>
      </c>
      <c r="B66" s="20" t="s">
        <v>76</v>
      </c>
      <c r="C66" s="20"/>
      <c r="D66" s="34">
        <v>2016</v>
      </c>
      <c r="E66" s="34">
        <v>403.20000000000005</v>
      </c>
      <c r="F66" s="34">
        <f t="shared" si="5"/>
        <v>2419.1999999999998</v>
      </c>
      <c r="G66" s="41">
        <v>2419.1999999999998</v>
      </c>
      <c r="H66" s="41">
        <f t="shared" si="8"/>
        <v>483.84</v>
      </c>
      <c r="I66" s="42">
        <f t="shared" si="2"/>
        <v>2903.04</v>
      </c>
    </row>
    <row r="67" spans="1:9" ht="15.75" x14ac:dyDescent="0.25">
      <c r="A67" s="20" t="s">
        <v>10</v>
      </c>
      <c r="B67" s="20" t="s">
        <v>77</v>
      </c>
      <c r="C67" s="20"/>
      <c r="D67" s="34">
        <v>3024</v>
      </c>
      <c r="E67" s="34">
        <v>604.80000000000007</v>
      </c>
      <c r="F67" s="34">
        <f t="shared" si="5"/>
        <v>3628.8</v>
      </c>
      <c r="G67" s="41">
        <v>3628.7999999999997</v>
      </c>
      <c r="H67" s="41">
        <f t="shared" si="8"/>
        <v>725.76</v>
      </c>
      <c r="I67" s="42">
        <f t="shared" si="2"/>
        <v>4354.5599999999995</v>
      </c>
    </row>
    <row r="68" spans="1:9" ht="18" x14ac:dyDescent="0.25">
      <c r="A68" s="20" t="s">
        <v>10</v>
      </c>
      <c r="B68" s="20" t="s">
        <v>78</v>
      </c>
      <c r="C68" s="20" t="s">
        <v>219</v>
      </c>
      <c r="D68" s="34">
        <v>1008</v>
      </c>
      <c r="E68" s="34">
        <v>201.60000000000002</v>
      </c>
      <c r="F68" s="34">
        <f t="shared" si="5"/>
        <v>1209.5999999999999</v>
      </c>
      <c r="G68" s="41">
        <v>1209.5999999999999</v>
      </c>
      <c r="H68" s="41">
        <f t="shared" si="8"/>
        <v>241.92</v>
      </c>
      <c r="I68" s="42">
        <f t="shared" si="2"/>
        <v>1451.52</v>
      </c>
    </row>
    <row r="69" spans="1:9" ht="15.75" x14ac:dyDescent="0.25">
      <c r="A69" s="20"/>
      <c r="B69" s="20" t="s">
        <v>79</v>
      </c>
      <c r="C69" s="20"/>
      <c r="D69" s="34"/>
      <c r="E69" s="34"/>
      <c r="F69" s="34"/>
      <c r="G69" s="41"/>
      <c r="H69" s="41"/>
      <c r="I69" s="42"/>
    </row>
    <row r="70" spans="1:9" ht="15.75" x14ac:dyDescent="0.25">
      <c r="A70" s="20" t="s">
        <v>10</v>
      </c>
      <c r="B70" s="20" t="s">
        <v>80</v>
      </c>
      <c r="C70" s="20"/>
      <c r="D70" s="34">
        <v>2898</v>
      </c>
      <c r="E70" s="34">
        <v>579.6</v>
      </c>
      <c r="F70" s="34">
        <f t="shared" si="5"/>
        <v>3477.6</v>
      </c>
      <c r="G70" s="41">
        <v>3477.6</v>
      </c>
      <c r="H70" s="41">
        <f t="shared" si="8"/>
        <v>695.52</v>
      </c>
      <c r="I70" s="42">
        <f t="shared" si="2"/>
        <v>4173.12</v>
      </c>
    </row>
    <row r="71" spans="1:9" ht="15.75" x14ac:dyDescent="0.25">
      <c r="A71" s="20" t="s">
        <v>10</v>
      </c>
      <c r="B71" s="20" t="s">
        <v>81</v>
      </c>
      <c r="C71" s="20"/>
      <c r="D71" s="34">
        <v>3150</v>
      </c>
      <c r="E71" s="34">
        <v>630</v>
      </c>
      <c r="F71" s="34">
        <f t="shared" si="5"/>
        <v>3780</v>
      </c>
      <c r="G71" s="41">
        <v>3780</v>
      </c>
      <c r="H71" s="41">
        <f t="shared" si="8"/>
        <v>756</v>
      </c>
      <c r="I71" s="42">
        <f t="shared" si="2"/>
        <v>4536</v>
      </c>
    </row>
    <row r="72" spans="1:9" ht="15.75" x14ac:dyDescent="0.25">
      <c r="A72" s="20" t="s">
        <v>10</v>
      </c>
      <c r="B72" s="20" t="s">
        <v>82</v>
      </c>
      <c r="C72" s="20"/>
      <c r="D72" s="34">
        <v>1512</v>
      </c>
      <c r="E72" s="34">
        <v>302.40000000000003</v>
      </c>
      <c r="F72" s="34">
        <f t="shared" si="5"/>
        <v>1814.4</v>
      </c>
      <c r="G72" s="41">
        <v>1814.3999999999999</v>
      </c>
      <c r="H72" s="41">
        <f t="shared" si="8"/>
        <v>362.88</v>
      </c>
      <c r="I72" s="42">
        <f t="shared" si="2"/>
        <v>2177.2799999999997</v>
      </c>
    </row>
    <row r="73" spans="1:9" ht="15.75" x14ac:dyDescent="0.25">
      <c r="A73" s="20"/>
      <c r="B73" s="20"/>
      <c r="C73" s="20"/>
      <c r="D73" s="34"/>
      <c r="E73" s="34"/>
      <c r="F73" s="34"/>
      <c r="G73" s="41"/>
      <c r="H73" s="41"/>
      <c r="I73" s="42"/>
    </row>
    <row r="74" spans="1:9" ht="31.5" x14ac:dyDescent="0.25">
      <c r="A74" s="20" t="s">
        <v>83</v>
      </c>
      <c r="B74" s="25" t="s">
        <v>228</v>
      </c>
      <c r="C74" s="20" t="s">
        <v>84</v>
      </c>
      <c r="D74" s="34"/>
      <c r="E74" s="34"/>
      <c r="F74" s="34"/>
      <c r="G74" s="41"/>
      <c r="H74" s="41"/>
      <c r="I74" s="42"/>
    </row>
    <row r="75" spans="1:9" ht="15.75" x14ac:dyDescent="0.25">
      <c r="A75" s="20"/>
      <c r="B75" s="20" t="s">
        <v>85</v>
      </c>
      <c r="C75" s="20"/>
      <c r="D75" s="34">
        <v>10021.459999999999</v>
      </c>
      <c r="E75" s="34">
        <f>+D75*0.1</f>
        <v>1002.146</v>
      </c>
      <c r="F75" s="34">
        <f t="shared" si="5"/>
        <v>11023.606</v>
      </c>
      <c r="G75" s="41">
        <v>12025.751999999999</v>
      </c>
      <c r="H75" s="42">
        <f t="shared" ref="H75:H83" si="9">SUM(G75*10%)</f>
        <v>1202.5752</v>
      </c>
      <c r="I75" s="42">
        <f t="shared" ref="I75:I137" si="10">SUM(G75+H75)</f>
        <v>13228.327199999998</v>
      </c>
    </row>
    <row r="76" spans="1:9" ht="15.75" x14ac:dyDescent="0.25">
      <c r="A76" s="20" t="s">
        <v>10</v>
      </c>
      <c r="B76" s="20" t="s">
        <v>86</v>
      </c>
      <c r="C76" s="20"/>
      <c r="D76" s="34">
        <v>3254.93</v>
      </c>
      <c r="E76" s="34">
        <v>325.49299999999999</v>
      </c>
      <c r="F76" s="34">
        <f t="shared" si="5"/>
        <v>3580.4229999999998</v>
      </c>
      <c r="G76" s="41">
        <v>3905.9159999999997</v>
      </c>
      <c r="H76" s="42">
        <f t="shared" si="9"/>
        <v>390.59159999999997</v>
      </c>
      <c r="I76" s="42">
        <f t="shared" si="10"/>
        <v>4296.5075999999999</v>
      </c>
    </row>
    <row r="77" spans="1:9" ht="31.5" x14ac:dyDescent="0.25">
      <c r="A77" s="20" t="s">
        <v>10</v>
      </c>
      <c r="B77" s="20" t="s">
        <v>87</v>
      </c>
      <c r="C77" s="20"/>
      <c r="D77" s="34">
        <v>8031.28</v>
      </c>
      <c r="E77" s="34">
        <v>803.12800000000004</v>
      </c>
      <c r="F77" s="34">
        <f t="shared" si="5"/>
        <v>8834.4079999999994</v>
      </c>
      <c r="G77" s="41">
        <v>9637.5360000000001</v>
      </c>
      <c r="H77" s="42">
        <f t="shared" si="9"/>
        <v>963.75360000000001</v>
      </c>
      <c r="I77" s="42">
        <f t="shared" si="10"/>
        <v>10601.2896</v>
      </c>
    </row>
    <row r="78" spans="1:9" ht="31.5" x14ac:dyDescent="0.25">
      <c r="A78" s="20" t="s">
        <v>10</v>
      </c>
      <c r="B78" s="20" t="s">
        <v>88</v>
      </c>
      <c r="C78" s="20"/>
      <c r="D78" s="34">
        <v>10909.09</v>
      </c>
      <c r="E78" s="34">
        <v>1090.9090000000001</v>
      </c>
      <c r="F78" s="34">
        <f t="shared" si="5"/>
        <v>11999.999</v>
      </c>
      <c r="G78" s="41">
        <v>13090.907999999999</v>
      </c>
      <c r="H78" s="42">
        <f t="shared" si="9"/>
        <v>1309.0907999999999</v>
      </c>
      <c r="I78" s="42">
        <f t="shared" si="10"/>
        <v>14399.998799999999</v>
      </c>
    </row>
    <row r="79" spans="1:9" ht="15.75" x14ac:dyDescent="0.25">
      <c r="A79" s="20" t="s">
        <v>10</v>
      </c>
      <c r="B79" s="20" t="s">
        <v>89</v>
      </c>
      <c r="C79" s="20"/>
      <c r="D79" s="34">
        <v>2178.42</v>
      </c>
      <c r="E79" s="34">
        <v>217.84200000000001</v>
      </c>
      <c r="F79" s="34">
        <f t="shared" si="5"/>
        <v>2396.2620000000002</v>
      </c>
      <c r="G79" s="41">
        <v>2614.1039999999998</v>
      </c>
      <c r="H79" s="42">
        <f t="shared" si="9"/>
        <v>261.41039999999998</v>
      </c>
      <c r="I79" s="42">
        <f t="shared" si="10"/>
        <v>2875.5144</v>
      </c>
    </row>
    <row r="80" spans="1:9" ht="31.5" x14ac:dyDescent="0.25">
      <c r="A80" s="20" t="s">
        <v>10</v>
      </c>
      <c r="B80" s="20" t="s">
        <v>90</v>
      </c>
      <c r="C80" s="20"/>
      <c r="D80" s="34">
        <v>7907.59</v>
      </c>
      <c r="E80" s="34">
        <v>790.75900000000001</v>
      </c>
      <c r="F80" s="34">
        <f t="shared" si="5"/>
        <v>8698.3490000000002</v>
      </c>
      <c r="G80" s="41">
        <v>9489.1080000000002</v>
      </c>
      <c r="H80" s="42">
        <f t="shared" si="9"/>
        <v>948.91080000000011</v>
      </c>
      <c r="I80" s="42">
        <f t="shared" si="10"/>
        <v>10438.0188</v>
      </c>
    </row>
    <row r="81" spans="1:11" ht="30" customHeight="1" x14ac:dyDescent="0.25">
      <c r="A81" s="20" t="s">
        <v>10</v>
      </c>
      <c r="B81" s="20" t="s">
        <v>91</v>
      </c>
      <c r="C81" s="20"/>
      <c r="D81" s="34"/>
      <c r="E81" s="34"/>
      <c r="F81" s="34"/>
      <c r="G81" s="41"/>
      <c r="H81" s="42"/>
      <c r="I81" s="42"/>
    </row>
    <row r="82" spans="1:11" ht="27.75" customHeight="1" x14ac:dyDescent="0.25">
      <c r="A82" s="20" t="s">
        <v>10</v>
      </c>
      <c r="B82" s="20" t="s">
        <v>92</v>
      </c>
      <c r="C82" s="20"/>
      <c r="D82" s="34">
        <v>1009.12</v>
      </c>
      <c r="E82" s="34">
        <v>100.91200000000001</v>
      </c>
      <c r="F82" s="34">
        <f t="shared" si="5"/>
        <v>1110.0319999999999</v>
      </c>
      <c r="G82" s="41">
        <v>1210.944</v>
      </c>
      <c r="H82" s="42">
        <f t="shared" si="9"/>
        <v>121.09440000000001</v>
      </c>
      <c r="I82" s="42">
        <f t="shared" si="10"/>
        <v>1332.0383999999999</v>
      </c>
    </row>
    <row r="83" spans="1:11" ht="16.5" customHeight="1" x14ac:dyDescent="0.25">
      <c r="A83" s="20" t="s">
        <v>10</v>
      </c>
      <c r="B83" s="20" t="s">
        <v>93</v>
      </c>
      <c r="C83" s="20"/>
      <c r="D83" s="34">
        <v>4545.45</v>
      </c>
      <c r="E83" s="34">
        <v>454.54500000000002</v>
      </c>
      <c r="F83" s="34">
        <f t="shared" si="5"/>
        <v>4999.9949999999999</v>
      </c>
      <c r="G83" s="41">
        <v>5454.54</v>
      </c>
      <c r="H83" s="42">
        <f t="shared" si="9"/>
        <v>545.45400000000006</v>
      </c>
      <c r="I83" s="42">
        <f t="shared" si="10"/>
        <v>5999.9939999999997</v>
      </c>
    </row>
    <row r="84" spans="1:11" ht="31.5" customHeight="1" x14ac:dyDescent="0.25">
      <c r="A84" s="20" t="s">
        <v>10</v>
      </c>
      <c r="B84" s="20" t="s">
        <v>224</v>
      </c>
      <c r="C84" s="20"/>
      <c r="D84" s="34">
        <v>32963.9</v>
      </c>
      <c r="E84" s="34">
        <v>6592.7800000000007</v>
      </c>
      <c r="F84" s="34">
        <f t="shared" si="5"/>
        <v>39556.68</v>
      </c>
      <c r="G84" s="41">
        <v>39556.68</v>
      </c>
      <c r="H84" s="41">
        <f t="shared" ref="H84:H87" si="11">G84*20%</f>
        <v>7911.3360000000002</v>
      </c>
      <c r="I84" s="42">
        <f t="shared" si="10"/>
        <v>47468.016000000003</v>
      </c>
    </row>
    <row r="85" spans="1:11" ht="31.5" customHeight="1" x14ac:dyDescent="0.25">
      <c r="A85" s="20"/>
      <c r="B85" s="20" t="s">
        <v>274</v>
      </c>
      <c r="C85" s="20"/>
      <c r="D85" s="34"/>
      <c r="E85" s="34"/>
      <c r="F85" s="34"/>
      <c r="G85" s="41">
        <v>2083.3333333333335</v>
      </c>
      <c r="H85" s="41">
        <v>416.66666666666674</v>
      </c>
      <c r="I85" s="42">
        <f t="shared" si="10"/>
        <v>2500</v>
      </c>
    </row>
    <row r="86" spans="1:11" ht="31.5" customHeight="1" x14ac:dyDescent="0.25">
      <c r="A86" s="20"/>
      <c r="B86" s="20" t="s">
        <v>275</v>
      </c>
      <c r="C86" s="20"/>
      <c r="D86" s="34"/>
      <c r="E86" s="34"/>
      <c r="F86" s="34"/>
      <c r="G86" s="41">
        <v>1500</v>
      </c>
      <c r="H86" s="41">
        <v>300</v>
      </c>
      <c r="I86" s="42">
        <f t="shared" si="10"/>
        <v>1800</v>
      </c>
    </row>
    <row r="87" spans="1:11" ht="29.25" customHeight="1" x14ac:dyDescent="0.25">
      <c r="A87" s="20" t="s">
        <v>10</v>
      </c>
      <c r="B87" s="20" t="s">
        <v>225</v>
      </c>
      <c r="C87" s="20"/>
      <c r="D87" s="34">
        <v>19122.400000000001</v>
      </c>
      <c r="E87" s="34">
        <v>3824.4800000000005</v>
      </c>
      <c r="F87" s="34">
        <f t="shared" si="5"/>
        <v>22946.880000000001</v>
      </c>
      <c r="G87" s="41">
        <v>22946.880000000001</v>
      </c>
      <c r="H87" s="41">
        <f t="shared" si="11"/>
        <v>4589.3760000000002</v>
      </c>
      <c r="I87" s="42">
        <f t="shared" si="10"/>
        <v>27536.256000000001</v>
      </c>
    </row>
    <row r="88" spans="1:11" ht="16.5" customHeight="1" x14ac:dyDescent="0.25">
      <c r="A88" s="58"/>
      <c r="B88" s="58"/>
      <c r="C88" s="58"/>
      <c r="D88" s="34"/>
      <c r="E88" s="34"/>
      <c r="F88" s="34"/>
      <c r="G88" s="41"/>
      <c r="H88" s="41"/>
      <c r="I88" s="42"/>
    </row>
    <row r="89" spans="1:11" ht="16.5" customHeight="1" x14ac:dyDescent="0.25">
      <c r="A89" s="20" t="s">
        <v>94</v>
      </c>
      <c r="B89" s="59" t="s">
        <v>95</v>
      </c>
      <c r="C89" s="59"/>
      <c r="D89" s="36"/>
      <c r="E89" s="36"/>
      <c r="F89" s="34"/>
      <c r="G89" s="41"/>
      <c r="H89" s="41"/>
      <c r="I89" s="42"/>
    </row>
    <row r="90" spans="1:11" ht="16.5" customHeight="1" x14ac:dyDescent="0.25">
      <c r="A90" s="20" t="s">
        <v>10</v>
      </c>
      <c r="B90" s="20" t="s">
        <v>96</v>
      </c>
      <c r="C90" s="20" t="s">
        <v>220</v>
      </c>
      <c r="D90" s="34">
        <v>2.02</v>
      </c>
      <c r="E90" s="34">
        <v>0.2</v>
      </c>
      <c r="F90" s="34">
        <f t="shared" ref="F90:F151" si="12">+D90+E90</f>
        <v>2.2200000000000002</v>
      </c>
      <c r="G90" s="39">
        <v>2.4239999999999999</v>
      </c>
      <c r="H90" s="42">
        <v>0.24</v>
      </c>
      <c r="I90" s="42">
        <f t="shared" si="10"/>
        <v>2.6639999999999997</v>
      </c>
      <c r="K90">
        <v>1.2</v>
      </c>
    </row>
    <row r="91" spans="1:11" ht="16.5" customHeight="1" x14ac:dyDescent="0.25">
      <c r="A91" s="20" t="s">
        <v>10</v>
      </c>
      <c r="B91" s="20" t="s">
        <v>97</v>
      </c>
      <c r="C91" s="20" t="s">
        <v>220</v>
      </c>
      <c r="D91" s="34">
        <v>11.45</v>
      </c>
      <c r="E91" s="34">
        <v>1.1399999999999999</v>
      </c>
      <c r="F91" s="34">
        <f t="shared" si="12"/>
        <v>12.59</v>
      </c>
      <c r="G91" s="39">
        <v>13.739999999999998</v>
      </c>
      <c r="H91" s="42">
        <v>1.3679999999999999</v>
      </c>
      <c r="I91" s="42">
        <f t="shared" si="10"/>
        <v>15.107999999999999</v>
      </c>
    </row>
    <row r="92" spans="1:11" ht="16.5" customHeight="1" x14ac:dyDescent="0.25">
      <c r="A92" s="20" t="s">
        <v>10</v>
      </c>
      <c r="B92" s="20" t="s">
        <v>98</v>
      </c>
      <c r="C92" s="20" t="s">
        <v>99</v>
      </c>
      <c r="D92" s="34">
        <v>340.52</v>
      </c>
      <c r="E92" s="34">
        <v>34.049999999999997</v>
      </c>
      <c r="F92" s="34">
        <f t="shared" si="12"/>
        <v>374.57</v>
      </c>
      <c r="G92" s="39">
        <v>408.62399999999997</v>
      </c>
      <c r="H92" s="42">
        <v>40.859999999999992</v>
      </c>
      <c r="I92" s="42">
        <f t="shared" si="10"/>
        <v>449.48399999999998</v>
      </c>
    </row>
    <row r="93" spans="1:11" ht="31.5" customHeight="1" x14ac:dyDescent="0.25">
      <c r="A93" s="20"/>
      <c r="B93" s="20" t="s">
        <v>234</v>
      </c>
      <c r="C93" s="20" t="s">
        <v>99</v>
      </c>
      <c r="D93" s="34">
        <v>4545.46</v>
      </c>
      <c r="E93" s="34">
        <v>454.54</v>
      </c>
      <c r="F93" s="34">
        <f t="shared" si="12"/>
        <v>5000</v>
      </c>
      <c r="G93" s="42">
        <v>5454.5519999999997</v>
      </c>
      <c r="H93" s="42">
        <v>545.44799999999998</v>
      </c>
      <c r="I93" s="42">
        <f t="shared" si="10"/>
        <v>6000</v>
      </c>
    </row>
    <row r="94" spans="1:11" ht="32.25" customHeight="1" x14ac:dyDescent="0.25">
      <c r="A94" s="20"/>
      <c r="B94" s="20" t="s">
        <v>100</v>
      </c>
      <c r="C94" s="20"/>
      <c r="D94" s="34"/>
      <c r="E94" s="34"/>
      <c r="F94" s="34"/>
      <c r="G94" s="39"/>
      <c r="H94" s="42"/>
      <c r="I94" s="42"/>
    </row>
    <row r="95" spans="1:11" ht="32.25" customHeight="1" x14ac:dyDescent="0.25">
      <c r="A95" s="20" t="s">
        <v>10</v>
      </c>
      <c r="B95" s="20" t="s">
        <v>101</v>
      </c>
      <c r="C95" s="20" t="s">
        <v>220</v>
      </c>
      <c r="D95" s="34">
        <v>3.64</v>
      </c>
      <c r="E95" s="34">
        <v>0.36</v>
      </c>
      <c r="F95" s="34">
        <f t="shared" si="12"/>
        <v>4</v>
      </c>
      <c r="G95" s="39">
        <v>4.3680000000000003</v>
      </c>
      <c r="H95" s="42">
        <v>0.432</v>
      </c>
      <c r="I95" s="42">
        <f t="shared" si="10"/>
        <v>4.8000000000000007</v>
      </c>
    </row>
    <row r="96" spans="1:11" ht="16.5" customHeight="1" x14ac:dyDescent="0.25">
      <c r="A96" s="20" t="s">
        <v>10</v>
      </c>
      <c r="B96" s="20" t="s">
        <v>102</v>
      </c>
      <c r="C96" s="20" t="s">
        <v>220</v>
      </c>
      <c r="D96" s="34">
        <v>7.27</v>
      </c>
      <c r="E96" s="34">
        <v>0.73</v>
      </c>
      <c r="F96" s="34">
        <f t="shared" si="12"/>
        <v>8</v>
      </c>
      <c r="G96" s="39">
        <v>8.7239999999999984</v>
      </c>
      <c r="H96" s="42">
        <v>0.876</v>
      </c>
      <c r="I96" s="42">
        <f t="shared" si="10"/>
        <v>9.5999999999999979</v>
      </c>
    </row>
    <row r="97" spans="1:9" ht="16.5" customHeight="1" x14ac:dyDescent="0.25">
      <c r="A97" s="20" t="s">
        <v>10</v>
      </c>
      <c r="B97" s="20" t="s">
        <v>103</v>
      </c>
      <c r="C97" s="20" t="s">
        <v>220</v>
      </c>
      <c r="D97" s="34">
        <v>20</v>
      </c>
      <c r="E97" s="34">
        <v>2</v>
      </c>
      <c r="F97" s="34">
        <f t="shared" si="12"/>
        <v>22</v>
      </c>
      <c r="G97" s="39">
        <v>24</v>
      </c>
      <c r="H97" s="42">
        <v>2.4</v>
      </c>
      <c r="I97" s="42">
        <f t="shared" si="10"/>
        <v>26.4</v>
      </c>
    </row>
    <row r="98" spans="1:9" ht="16.5" customHeight="1" x14ac:dyDescent="0.25">
      <c r="A98" s="20"/>
      <c r="B98" s="20" t="s">
        <v>276</v>
      </c>
      <c r="C98" s="20" t="s">
        <v>277</v>
      </c>
      <c r="D98" s="34"/>
      <c r="E98" s="34"/>
      <c r="F98" s="34"/>
      <c r="G98" s="44">
        <v>4.545454545454545</v>
      </c>
      <c r="H98" s="42">
        <v>0.45454545454545453</v>
      </c>
      <c r="I98" s="42">
        <f t="shared" si="10"/>
        <v>4.9999999999999991</v>
      </c>
    </row>
    <row r="99" spans="1:9" ht="16.5" customHeight="1" x14ac:dyDescent="0.25">
      <c r="A99" s="58"/>
      <c r="B99" s="58"/>
      <c r="C99" s="58"/>
      <c r="D99" s="34"/>
      <c r="E99" s="34"/>
      <c r="F99" s="34"/>
      <c r="G99" s="41"/>
      <c r="H99" s="41"/>
      <c r="I99" s="42"/>
    </row>
    <row r="100" spans="1:9" ht="16.5" customHeight="1" x14ac:dyDescent="0.25">
      <c r="A100" s="20" t="s">
        <v>104</v>
      </c>
      <c r="B100" s="59" t="s">
        <v>105</v>
      </c>
      <c r="C100" s="59"/>
      <c r="D100" s="36"/>
      <c r="E100" s="36"/>
      <c r="F100" s="34"/>
      <c r="G100" s="41"/>
      <c r="H100" s="41"/>
      <c r="I100" s="42"/>
    </row>
    <row r="101" spans="1:9" ht="16.5" customHeight="1" x14ac:dyDescent="0.25">
      <c r="A101" s="20" t="s">
        <v>10</v>
      </c>
      <c r="B101" s="20" t="s">
        <v>106</v>
      </c>
      <c r="C101" s="20"/>
      <c r="D101" s="34">
        <v>250</v>
      </c>
      <c r="E101" s="34">
        <v>50</v>
      </c>
      <c r="F101" s="34">
        <f t="shared" si="12"/>
        <v>300</v>
      </c>
      <c r="G101" s="41">
        <v>300</v>
      </c>
      <c r="H101" s="41">
        <f t="shared" ref="H101:H106" si="13">G101*20%</f>
        <v>60</v>
      </c>
      <c r="I101" s="42">
        <f t="shared" si="10"/>
        <v>360</v>
      </c>
    </row>
    <row r="102" spans="1:9" ht="16.5" customHeight="1" x14ac:dyDescent="0.25">
      <c r="A102" s="20" t="s">
        <v>10</v>
      </c>
      <c r="B102" s="32" t="s">
        <v>108</v>
      </c>
      <c r="C102" s="20"/>
      <c r="D102" s="34">
        <v>166.67</v>
      </c>
      <c r="E102" s="34">
        <v>33.333999999999996</v>
      </c>
      <c r="F102" s="34">
        <f t="shared" si="12"/>
        <v>200.00399999999999</v>
      </c>
      <c r="G102" s="41">
        <v>200.00399999999999</v>
      </c>
      <c r="H102" s="41">
        <f t="shared" si="13"/>
        <v>40.000799999999998</v>
      </c>
      <c r="I102" s="42">
        <f t="shared" si="10"/>
        <v>240.00479999999999</v>
      </c>
    </row>
    <row r="103" spans="1:9" ht="16.5" customHeight="1" x14ac:dyDescent="0.25">
      <c r="A103" s="20" t="s">
        <v>10</v>
      </c>
      <c r="B103" s="32" t="s">
        <v>109</v>
      </c>
      <c r="C103" s="20"/>
      <c r="D103" s="34">
        <v>83.33</v>
      </c>
      <c r="E103" s="34">
        <v>16.666</v>
      </c>
      <c r="F103" s="34">
        <f t="shared" si="12"/>
        <v>99.995999999999995</v>
      </c>
      <c r="G103" s="41">
        <v>99.995999999999995</v>
      </c>
      <c r="H103" s="41">
        <f t="shared" si="13"/>
        <v>19.999200000000002</v>
      </c>
      <c r="I103" s="42">
        <f t="shared" si="10"/>
        <v>119.9952</v>
      </c>
    </row>
    <row r="104" spans="1:9" ht="31.5" x14ac:dyDescent="0.25">
      <c r="A104" s="20"/>
      <c r="B104" s="20" t="s">
        <v>232</v>
      </c>
      <c r="C104" s="20"/>
      <c r="D104" s="34">
        <v>83.33</v>
      </c>
      <c r="E104" s="34">
        <v>16.666</v>
      </c>
      <c r="F104" s="34">
        <f t="shared" si="12"/>
        <v>99.995999999999995</v>
      </c>
      <c r="G104" s="41">
        <v>99.995999999999995</v>
      </c>
      <c r="H104" s="41">
        <f t="shared" si="13"/>
        <v>19.999200000000002</v>
      </c>
      <c r="I104" s="42">
        <f t="shared" si="10"/>
        <v>119.9952</v>
      </c>
    </row>
    <row r="105" spans="1:9" ht="16.5" customHeight="1" x14ac:dyDescent="0.25">
      <c r="A105" s="20"/>
      <c r="B105" s="58" t="s">
        <v>110</v>
      </c>
      <c r="C105" s="58"/>
      <c r="D105" s="34"/>
      <c r="E105" s="34"/>
      <c r="F105" s="34"/>
      <c r="G105" s="41"/>
      <c r="H105" s="41"/>
      <c r="I105" s="42"/>
    </row>
    <row r="106" spans="1:9" ht="32.25" customHeight="1" x14ac:dyDescent="0.25">
      <c r="A106" s="20" t="s">
        <v>10</v>
      </c>
      <c r="B106" s="33" t="s">
        <v>252</v>
      </c>
      <c r="C106" s="20" t="s">
        <v>107</v>
      </c>
      <c r="D106" s="34">
        <v>83.33</v>
      </c>
      <c r="E106" s="34">
        <v>16.666</v>
      </c>
      <c r="F106" s="34">
        <f t="shared" si="12"/>
        <v>99.995999999999995</v>
      </c>
      <c r="G106" s="41">
        <v>99.995999999999995</v>
      </c>
      <c r="H106" s="41">
        <f t="shared" si="13"/>
        <v>19.999200000000002</v>
      </c>
      <c r="I106" s="42">
        <f t="shared" si="10"/>
        <v>119.9952</v>
      </c>
    </row>
    <row r="107" spans="1:9" ht="32.25" customHeight="1" x14ac:dyDescent="0.25">
      <c r="A107" s="20"/>
      <c r="B107" s="33" t="s">
        <v>278</v>
      </c>
      <c r="C107" s="20"/>
      <c r="D107" s="34"/>
      <c r="E107" s="34"/>
      <c r="F107" s="34"/>
      <c r="G107" s="41">
        <v>150</v>
      </c>
      <c r="H107" s="41">
        <v>30</v>
      </c>
      <c r="I107" s="42">
        <f t="shared" si="10"/>
        <v>180</v>
      </c>
    </row>
    <row r="108" spans="1:9" ht="16.5" customHeight="1" x14ac:dyDescent="0.25">
      <c r="A108" s="58"/>
      <c r="B108" s="58"/>
      <c r="C108" s="58"/>
      <c r="D108" s="34"/>
      <c r="E108" s="34"/>
      <c r="F108" s="34"/>
      <c r="G108" s="41"/>
      <c r="H108" s="41"/>
      <c r="I108" s="42"/>
    </row>
    <row r="109" spans="1:9" ht="16.5" customHeight="1" x14ac:dyDescent="0.25">
      <c r="A109" s="58"/>
      <c r="B109" s="58"/>
      <c r="C109" s="58"/>
      <c r="D109" s="34"/>
      <c r="E109" s="34"/>
      <c r="F109" s="34"/>
      <c r="G109" s="41"/>
      <c r="H109" s="41"/>
      <c r="I109" s="42"/>
    </row>
    <row r="110" spans="1:9" ht="16.5" customHeight="1" x14ac:dyDescent="0.25">
      <c r="A110" s="20" t="s">
        <v>111</v>
      </c>
      <c r="B110" s="59" t="s">
        <v>112</v>
      </c>
      <c r="C110" s="59"/>
      <c r="D110" s="36"/>
      <c r="E110" s="36"/>
      <c r="F110" s="34"/>
      <c r="G110" s="41"/>
      <c r="H110" s="41"/>
      <c r="I110" s="42"/>
    </row>
    <row r="111" spans="1:9" ht="16.5" customHeight="1" x14ac:dyDescent="0.25">
      <c r="A111" s="20" t="s">
        <v>10</v>
      </c>
      <c r="B111" s="20" t="s">
        <v>113</v>
      </c>
      <c r="C111" s="20" t="s">
        <v>114</v>
      </c>
      <c r="D111" s="34">
        <v>512.48</v>
      </c>
      <c r="E111" s="34">
        <v>102.49600000000001</v>
      </c>
      <c r="F111" s="34">
        <f t="shared" si="12"/>
        <v>614.976</v>
      </c>
      <c r="G111" s="41">
        <v>614.976</v>
      </c>
      <c r="H111" s="41">
        <f t="shared" ref="H111:H115" si="14">G111*20%</f>
        <v>122.99520000000001</v>
      </c>
      <c r="I111" s="42">
        <f t="shared" si="10"/>
        <v>737.97119999999995</v>
      </c>
    </row>
    <row r="112" spans="1:9" ht="16.5" customHeight="1" x14ac:dyDescent="0.25">
      <c r="A112" s="20" t="s">
        <v>10</v>
      </c>
      <c r="B112" s="20" t="s">
        <v>115</v>
      </c>
      <c r="C112" s="20" t="s">
        <v>114</v>
      </c>
      <c r="D112" s="34">
        <v>512.48</v>
      </c>
      <c r="E112" s="34">
        <v>102.49600000000001</v>
      </c>
      <c r="F112" s="34">
        <f t="shared" si="12"/>
        <v>614.976</v>
      </c>
      <c r="G112" s="41">
        <v>614.976</v>
      </c>
      <c r="H112" s="41">
        <f t="shared" si="14"/>
        <v>122.99520000000001</v>
      </c>
      <c r="I112" s="42">
        <f t="shared" si="10"/>
        <v>737.97119999999995</v>
      </c>
    </row>
    <row r="113" spans="1:9" ht="16.5" customHeight="1" x14ac:dyDescent="0.25">
      <c r="A113" s="20" t="s">
        <v>10</v>
      </c>
      <c r="B113" s="20" t="s">
        <v>116</v>
      </c>
      <c r="C113" s="20" t="s">
        <v>117</v>
      </c>
      <c r="D113" s="34">
        <v>90.24</v>
      </c>
      <c r="E113" s="34">
        <v>18.047999999999998</v>
      </c>
      <c r="F113" s="34">
        <f t="shared" si="12"/>
        <v>108.288</v>
      </c>
      <c r="G113" s="41">
        <v>108.288</v>
      </c>
      <c r="H113" s="41">
        <f t="shared" si="14"/>
        <v>21.657600000000002</v>
      </c>
      <c r="I113" s="42">
        <f t="shared" si="10"/>
        <v>129.94560000000001</v>
      </c>
    </row>
    <row r="114" spans="1:9" ht="16.5" customHeight="1" x14ac:dyDescent="0.25">
      <c r="A114" s="20" t="s">
        <v>10</v>
      </c>
      <c r="B114" s="20" t="s">
        <v>118</v>
      </c>
      <c r="C114" s="20" t="s">
        <v>114</v>
      </c>
      <c r="D114" s="34">
        <v>855.26</v>
      </c>
      <c r="E114" s="34">
        <v>171.05200000000002</v>
      </c>
      <c r="F114" s="34">
        <f t="shared" si="12"/>
        <v>1026.3119999999999</v>
      </c>
      <c r="G114" s="41">
        <v>1026.3119999999999</v>
      </c>
      <c r="H114" s="41">
        <f t="shared" si="14"/>
        <v>205.26239999999999</v>
      </c>
      <c r="I114" s="42">
        <f t="shared" si="10"/>
        <v>1231.5744</v>
      </c>
    </row>
    <row r="115" spans="1:9" ht="16.5" customHeight="1" x14ac:dyDescent="0.25">
      <c r="A115" s="20" t="s">
        <v>10</v>
      </c>
      <c r="B115" s="20" t="s">
        <v>119</v>
      </c>
      <c r="C115" s="20" t="s">
        <v>114</v>
      </c>
      <c r="D115" s="34">
        <v>855.26</v>
      </c>
      <c r="E115" s="34">
        <v>171.05200000000002</v>
      </c>
      <c r="F115" s="34">
        <f t="shared" si="12"/>
        <v>1026.3119999999999</v>
      </c>
      <c r="G115" s="41">
        <v>1026.3119999999999</v>
      </c>
      <c r="H115" s="41">
        <f t="shared" si="14"/>
        <v>205.26239999999999</v>
      </c>
      <c r="I115" s="42">
        <f t="shared" si="10"/>
        <v>1231.5744</v>
      </c>
    </row>
    <row r="116" spans="1:9" ht="16.5" customHeight="1" x14ac:dyDescent="0.25">
      <c r="A116" s="20"/>
      <c r="B116" s="31" t="s">
        <v>120</v>
      </c>
      <c r="C116" s="20" t="s">
        <v>114</v>
      </c>
      <c r="D116" s="34"/>
      <c r="E116" s="34"/>
      <c r="F116" s="34"/>
      <c r="G116" s="41"/>
      <c r="H116" s="41"/>
      <c r="I116" s="42">
        <f t="shared" si="10"/>
        <v>0</v>
      </c>
    </row>
    <row r="117" spans="1:9" ht="16.5" customHeight="1" x14ac:dyDescent="0.25">
      <c r="A117" s="20" t="s">
        <v>10</v>
      </c>
      <c r="B117" s="20" t="s">
        <v>121</v>
      </c>
      <c r="C117" s="20" t="s">
        <v>114</v>
      </c>
      <c r="D117" s="34">
        <v>827.12</v>
      </c>
      <c r="E117" s="34">
        <v>165.42400000000001</v>
      </c>
      <c r="F117" s="34">
        <f t="shared" si="12"/>
        <v>992.54399999999998</v>
      </c>
      <c r="G117" s="41">
        <v>992.54399999999998</v>
      </c>
      <c r="H117" s="41">
        <f t="shared" ref="H117:H118" si="15">G117*20%</f>
        <v>198.50880000000001</v>
      </c>
      <c r="I117" s="42">
        <f t="shared" si="10"/>
        <v>1191.0527999999999</v>
      </c>
    </row>
    <row r="118" spans="1:9" ht="16.5" customHeight="1" x14ac:dyDescent="0.25">
      <c r="A118" s="20" t="s">
        <v>10</v>
      </c>
      <c r="B118" s="20" t="s">
        <v>122</v>
      </c>
      <c r="C118" s="20" t="s">
        <v>114</v>
      </c>
      <c r="D118" s="34">
        <v>827.12</v>
      </c>
      <c r="E118" s="34">
        <v>165.42400000000001</v>
      </c>
      <c r="F118" s="34">
        <f t="shared" si="12"/>
        <v>992.54399999999998</v>
      </c>
      <c r="G118" s="41">
        <v>992.54399999999998</v>
      </c>
      <c r="H118" s="41">
        <f t="shared" si="15"/>
        <v>198.50880000000001</v>
      </c>
      <c r="I118" s="42">
        <f t="shared" si="10"/>
        <v>1191.0527999999999</v>
      </c>
    </row>
    <row r="119" spans="1:9" ht="16.5" customHeight="1" x14ac:dyDescent="0.25">
      <c r="A119" s="20"/>
      <c r="B119" s="20" t="s">
        <v>123</v>
      </c>
      <c r="C119" s="20" t="s">
        <v>114</v>
      </c>
      <c r="D119" s="34"/>
      <c r="E119" s="34"/>
      <c r="F119" s="34"/>
      <c r="G119" s="41"/>
      <c r="H119" s="41"/>
      <c r="I119" s="42"/>
    </row>
    <row r="120" spans="1:9" ht="16.5" customHeight="1" x14ac:dyDescent="0.25">
      <c r="A120" s="58" t="s">
        <v>10</v>
      </c>
      <c r="B120" s="20" t="s">
        <v>124</v>
      </c>
      <c r="C120" s="21"/>
      <c r="D120" s="37"/>
      <c r="E120" s="37"/>
      <c r="F120" s="34"/>
      <c r="G120" s="41"/>
      <c r="H120" s="41"/>
      <c r="I120" s="42"/>
    </row>
    <row r="121" spans="1:9" ht="16.5" customHeight="1" x14ac:dyDescent="0.25">
      <c r="A121" s="58"/>
      <c r="B121" s="20" t="s">
        <v>125</v>
      </c>
      <c r="C121" s="20" t="s">
        <v>114</v>
      </c>
      <c r="D121" s="34">
        <v>891.52</v>
      </c>
      <c r="E121" s="34">
        <v>178.304</v>
      </c>
      <c r="F121" s="34">
        <f t="shared" si="12"/>
        <v>1069.8240000000001</v>
      </c>
      <c r="G121" s="41">
        <v>1069.8239999999998</v>
      </c>
      <c r="H121" s="41">
        <f t="shared" ref="H121:H124" si="16">G121*20%</f>
        <v>213.96479999999997</v>
      </c>
      <c r="I121" s="42">
        <f t="shared" si="10"/>
        <v>1283.7887999999998</v>
      </c>
    </row>
    <row r="122" spans="1:9" ht="16.5" customHeight="1" x14ac:dyDescent="0.25">
      <c r="A122" s="58"/>
      <c r="B122" s="20" t="s">
        <v>126</v>
      </c>
      <c r="C122" s="20" t="s">
        <v>114</v>
      </c>
      <c r="D122" s="34">
        <v>1015.33</v>
      </c>
      <c r="E122" s="34">
        <v>203.06600000000003</v>
      </c>
      <c r="F122" s="34">
        <f t="shared" si="12"/>
        <v>1218.3960000000002</v>
      </c>
      <c r="G122" s="41">
        <v>1218.396</v>
      </c>
      <c r="H122" s="41">
        <f t="shared" si="16"/>
        <v>243.67920000000001</v>
      </c>
      <c r="I122" s="42">
        <f t="shared" si="10"/>
        <v>1462.0752</v>
      </c>
    </row>
    <row r="123" spans="1:9" ht="16.5" customHeight="1" x14ac:dyDescent="0.25">
      <c r="A123" s="58"/>
      <c r="B123" s="20" t="s">
        <v>127</v>
      </c>
      <c r="C123" s="20" t="s">
        <v>114</v>
      </c>
      <c r="D123" s="34">
        <v>2272.4</v>
      </c>
      <c r="E123" s="34">
        <v>454.48</v>
      </c>
      <c r="F123" s="34">
        <f t="shared" si="12"/>
        <v>2726.88</v>
      </c>
      <c r="G123" s="41">
        <v>2726.88</v>
      </c>
      <c r="H123" s="41">
        <f t="shared" si="16"/>
        <v>545.37600000000009</v>
      </c>
      <c r="I123" s="42">
        <f t="shared" si="10"/>
        <v>3272.2560000000003</v>
      </c>
    </row>
    <row r="124" spans="1:9" ht="16.5" customHeight="1" x14ac:dyDescent="0.25">
      <c r="A124" s="58"/>
      <c r="B124" s="20" t="s">
        <v>128</v>
      </c>
      <c r="C124" s="20" t="s">
        <v>114</v>
      </c>
      <c r="D124" s="34">
        <v>4568.95</v>
      </c>
      <c r="E124" s="34">
        <v>913.79</v>
      </c>
      <c r="F124" s="34">
        <f t="shared" si="12"/>
        <v>5482.74</v>
      </c>
      <c r="G124" s="41">
        <v>5482.74</v>
      </c>
      <c r="H124" s="41">
        <f t="shared" si="16"/>
        <v>1096.548</v>
      </c>
      <c r="I124" s="42">
        <f t="shared" si="10"/>
        <v>6579.2879999999996</v>
      </c>
    </row>
    <row r="125" spans="1:9" ht="31.5" customHeight="1" x14ac:dyDescent="0.25">
      <c r="A125" s="58" t="s">
        <v>10</v>
      </c>
      <c r="B125" s="20" t="s">
        <v>129</v>
      </c>
      <c r="C125" s="21"/>
      <c r="D125" s="37"/>
      <c r="E125" s="37"/>
      <c r="F125" s="34"/>
      <c r="G125" s="41"/>
      <c r="H125" s="41"/>
      <c r="I125" s="42"/>
    </row>
    <row r="126" spans="1:9" ht="16.5" customHeight="1" x14ac:dyDescent="0.25">
      <c r="A126" s="58"/>
      <c r="B126" s="20" t="s">
        <v>130</v>
      </c>
      <c r="C126" s="20" t="s">
        <v>114</v>
      </c>
      <c r="D126" s="34">
        <v>891.52</v>
      </c>
      <c r="E126" s="34">
        <v>178.304</v>
      </c>
      <c r="F126" s="34">
        <f t="shared" si="12"/>
        <v>1069.8240000000001</v>
      </c>
      <c r="G126" s="41">
        <v>1069.8239999999998</v>
      </c>
      <c r="H126" s="41">
        <f t="shared" ref="H126:H129" si="17">G126*20%</f>
        <v>213.96479999999997</v>
      </c>
      <c r="I126" s="42">
        <f t="shared" si="10"/>
        <v>1283.7887999999998</v>
      </c>
    </row>
    <row r="127" spans="1:9" ht="16.5" customHeight="1" x14ac:dyDescent="0.25">
      <c r="A127" s="58"/>
      <c r="B127" s="20" t="s">
        <v>131</v>
      </c>
      <c r="C127" s="20" t="s">
        <v>114</v>
      </c>
      <c r="D127" s="34">
        <v>1015.33</v>
      </c>
      <c r="E127" s="34">
        <v>203.06600000000003</v>
      </c>
      <c r="F127" s="34">
        <f t="shared" si="12"/>
        <v>1218.3960000000002</v>
      </c>
      <c r="G127" s="41">
        <v>1218.396</v>
      </c>
      <c r="H127" s="41">
        <f t="shared" si="17"/>
        <v>243.67920000000001</v>
      </c>
      <c r="I127" s="42">
        <f t="shared" si="10"/>
        <v>1462.0752</v>
      </c>
    </row>
    <row r="128" spans="1:9" ht="16.5" customHeight="1" x14ac:dyDescent="0.25">
      <c r="A128" s="58"/>
      <c r="B128" s="20" t="s">
        <v>132</v>
      </c>
      <c r="C128" s="20" t="s">
        <v>114</v>
      </c>
      <c r="D128" s="34">
        <v>2272.4</v>
      </c>
      <c r="E128" s="34">
        <v>454.48</v>
      </c>
      <c r="F128" s="34">
        <f t="shared" si="12"/>
        <v>2726.88</v>
      </c>
      <c r="G128" s="41">
        <v>2726.88</v>
      </c>
      <c r="H128" s="41">
        <f t="shared" si="17"/>
        <v>545.37600000000009</v>
      </c>
      <c r="I128" s="42">
        <f t="shared" si="10"/>
        <v>3272.2560000000003</v>
      </c>
    </row>
    <row r="129" spans="1:9" ht="16.5" customHeight="1" x14ac:dyDescent="0.25">
      <c r="A129" s="58"/>
      <c r="B129" s="20" t="s">
        <v>133</v>
      </c>
      <c r="C129" s="20" t="s">
        <v>114</v>
      </c>
      <c r="D129" s="34">
        <v>4568.95</v>
      </c>
      <c r="E129" s="34">
        <v>913.79</v>
      </c>
      <c r="F129" s="34">
        <f t="shared" si="12"/>
        <v>5482.74</v>
      </c>
      <c r="G129" s="41">
        <v>5482.74</v>
      </c>
      <c r="H129" s="41">
        <f t="shared" si="17"/>
        <v>1096.548</v>
      </c>
      <c r="I129" s="42">
        <f t="shared" si="10"/>
        <v>6579.2879999999996</v>
      </c>
    </row>
    <row r="130" spans="1:9" ht="16.5" customHeight="1" x14ac:dyDescent="0.25">
      <c r="A130" s="20"/>
      <c r="B130" s="20" t="s">
        <v>278</v>
      </c>
      <c r="C130" s="20"/>
      <c r="D130" s="34"/>
      <c r="E130" s="34"/>
      <c r="F130" s="34"/>
      <c r="G130" s="41"/>
      <c r="H130" s="41"/>
      <c r="I130" s="42"/>
    </row>
    <row r="131" spans="1:9" ht="16.5" customHeight="1" x14ac:dyDescent="0.25">
      <c r="A131" s="20"/>
      <c r="B131" s="20"/>
      <c r="C131" s="20"/>
      <c r="D131" s="34"/>
      <c r="E131" s="34"/>
      <c r="F131" s="34"/>
      <c r="G131" s="41"/>
      <c r="H131" s="41"/>
      <c r="I131" s="42"/>
    </row>
    <row r="132" spans="1:9" ht="16.5" customHeight="1" x14ac:dyDescent="0.25">
      <c r="A132" s="20"/>
      <c r="B132" s="31" t="s">
        <v>134</v>
      </c>
      <c r="C132" s="20" t="s">
        <v>135</v>
      </c>
      <c r="D132" s="34"/>
      <c r="E132" s="34"/>
      <c r="F132" s="34"/>
      <c r="G132" s="41"/>
      <c r="H132" s="41"/>
      <c r="I132" s="42"/>
    </row>
    <row r="133" spans="1:9" ht="16.5" customHeight="1" x14ac:dyDescent="0.25">
      <c r="A133" s="20" t="s">
        <v>10</v>
      </c>
      <c r="B133" s="20" t="s">
        <v>136</v>
      </c>
      <c r="C133" s="20" t="s">
        <v>135</v>
      </c>
      <c r="D133" s="34">
        <v>2710.14</v>
      </c>
      <c r="E133" s="34">
        <f>+D133*20%</f>
        <v>542.02800000000002</v>
      </c>
      <c r="F133" s="34">
        <f t="shared" si="12"/>
        <v>3252.1679999999997</v>
      </c>
      <c r="G133" s="41">
        <v>3252.1679999999997</v>
      </c>
      <c r="H133" s="41">
        <f t="shared" ref="H133:H137" si="18">G133*20%</f>
        <v>650.43359999999996</v>
      </c>
      <c r="I133" s="42">
        <f t="shared" si="10"/>
        <v>3902.6015999999995</v>
      </c>
    </row>
    <row r="134" spans="1:9" ht="16.5" customHeight="1" x14ac:dyDescent="0.25">
      <c r="A134" s="20" t="s">
        <v>10</v>
      </c>
      <c r="B134" s="20" t="s">
        <v>137</v>
      </c>
      <c r="C134" s="20" t="s">
        <v>135</v>
      </c>
      <c r="D134" s="34">
        <v>4051.88</v>
      </c>
      <c r="E134" s="34">
        <f t="shared" ref="E134:E137" si="19">+D134*20%</f>
        <v>810.37600000000009</v>
      </c>
      <c r="F134" s="34">
        <f t="shared" si="12"/>
        <v>4862.2560000000003</v>
      </c>
      <c r="G134" s="41">
        <v>4862.2560000000003</v>
      </c>
      <c r="H134" s="41">
        <f t="shared" si="18"/>
        <v>972.45120000000009</v>
      </c>
      <c r="I134" s="42">
        <f t="shared" si="10"/>
        <v>5834.7072000000007</v>
      </c>
    </row>
    <row r="135" spans="1:9" ht="16.5" customHeight="1" x14ac:dyDescent="0.25">
      <c r="A135" s="20" t="s">
        <v>10</v>
      </c>
      <c r="B135" s="20" t="s">
        <v>138</v>
      </c>
      <c r="C135" s="20" t="s">
        <v>135</v>
      </c>
      <c r="D135" s="34">
        <v>6679.68</v>
      </c>
      <c r="E135" s="34">
        <f t="shared" si="19"/>
        <v>1335.9360000000001</v>
      </c>
      <c r="F135" s="34">
        <f t="shared" si="12"/>
        <v>8015.616</v>
      </c>
      <c r="G135" s="41">
        <v>8015.616</v>
      </c>
      <c r="H135" s="41">
        <f t="shared" si="18"/>
        <v>1603.1232</v>
      </c>
      <c r="I135" s="42">
        <f t="shared" si="10"/>
        <v>9618.7392</v>
      </c>
    </row>
    <row r="136" spans="1:9" ht="16.5" customHeight="1" x14ac:dyDescent="0.25">
      <c r="A136" s="20" t="s">
        <v>10</v>
      </c>
      <c r="B136" s="20" t="s">
        <v>139</v>
      </c>
      <c r="C136" s="20" t="s">
        <v>135</v>
      </c>
      <c r="D136" s="34">
        <v>7800.68</v>
      </c>
      <c r="E136" s="34">
        <f t="shared" si="19"/>
        <v>1560.1360000000002</v>
      </c>
      <c r="F136" s="34">
        <f t="shared" si="12"/>
        <v>9360.8160000000007</v>
      </c>
      <c r="G136" s="41">
        <v>9360.8160000000007</v>
      </c>
      <c r="H136" s="41">
        <f t="shared" si="18"/>
        <v>1872.1632000000002</v>
      </c>
      <c r="I136" s="42">
        <f t="shared" si="10"/>
        <v>11232.979200000002</v>
      </c>
    </row>
    <row r="137" spans="1:9" ht="16.5" customHeight="1" x14ac:dyDescent="0.25">
      <c r="A137" s="20" t="s">
        <v>10</v>
      </c>
      <c r="B137" s="20" t="s">
        <v>140</v>
      </c>
      <c r="C137" s="20" t="s">
        <v>99</v>
      </c>
      <c r="D137" s="34">
        <v>517.70000000000005</v>
      </c>
      <c r="E137" s="34">
        <f t="shared" si="19"/>
        <v>103.54000000000002</v>
      </c>
      <c r="F137" s="34">
        <f t="shared" si="12"/>
        <v>621.24</v>
      </c>
      <c r="G137" s="41">
        <v>621.24</v>
      </c>
      <c r="H137" s="41">
        <f t="shared" si="18"/>
        <v>124.248</v>
      </c>
      <c r="I137" s="42">
        <f t="shared" si="10"/>
        <v>745.48800000000006</v>
      </c>
    </row>
    <row r="138" spans="1:9" ht="16.5" customHeight="1" x14ac:dyDescent="0.25">
      <c r="A138" s="58"/>
      <c r="B138" s="58"/>
      <c r="C138" s="58"/>
      <c r="D138" s="34"/>
      <c r="E138" s="34"/>
      <c r="F138" s="34"/>
      <c r="G138" s="41"/>
      <c r="H138" s="41"/>
      <c r="I138" s="42"/>
    </row>
    <row r="139" spans="1:9" ht="16.5" customHeight="1" x14ac:dyDescent="0.25">
      <c r="A139" s="20" t="s">
        <v>141</v>
      </c>
      <c r="B139" s="59" t="s">
        <v>142</v>
      </c>
      <c r="C139" s="59"/>
      <c r="D139" s="36"/>
      <c r="E139" s="36"/>
      <c r="F139" s="34"/>
      <c r="G139" s="41"/>
      <c r="H139" s="41"/>
      <c r="I139" s="42"/>
    </row>
    <row r="140" spans="1:9" ht="16.5" customHeight="1" x14ac:dyDescent="0.25">
      <c r="A140" s="20"/>
      <c r="B140" s="31" t="s">
        <v>143</v>
      </c>
      <c r="C140" s="20" t="s">
        <v>99</v>
      </c>
      <c r="D140" s="34"/>
      <c r="E140" s="34"/>
      <c r="F140" s="34"/>
      <c r="G140" s="41"/>
      <c r="H140" s="41"/>
      <c r="I140" s="42"/>
    </row>
    <row r="141" spans="1:9" ht="16.5" customHeight="1" x14ac:dyDescent="0.25">
      <c r="A141" s="20" t="s">
        <v>10</v>
      </c>
      <c r="B141" s="20" t="s">
        <v>211</v>
      </c>
      <c r="C141" s="20"/>
      <c r="D141" s="34">
        <v>340.52</v>
      </c>
      <c r="E141" s="34">
        <v>34.049999999999997</v>
      </c>
      <c r="F141" s="34">
        <f t="shared" si="12"/>
        <v>374.57</v>
      </c>
      <c r="G141" s="39">
        <v>408.62399999999997</v>
      </c>
      <c r="H141" s="39">
        <v>40.859999999999992</v>
      </c>
      <c r="I141" s="42">
        <f t="shared" ref="I141:I202" si="20">SUM(G141+H141)</f>
        <v>449.48399999999998</v>
      </c>
    </row>
    <row r="142" spans="1:9" ht="16.5" customHeight="1" x14ac:dyDescent="0.25">
      <c r="A142" s="20" t="s">
        <v>10</v>
      </c>
      <c r="B142" s="20" t="s">
        <v>212</v>
      </c>
      <c r="C142" s="20"/>
      <c r="D142" s="34">
        <v>362.44</v>
      </c>
      <c r="E142" s="34">
        <v>36.24</v>
      </c>
      <c r="F142" s="34">
        <f t="shared" si="12"/>
        <v>398.68</v>
      </c>
      <c r="G142" s="39">
        <v>434.928</v>
      </c>
      <c r="H142" s="39">
        <v>43.488</v>
      </c>
      <c r="I142" s="42">
        <f t="shared" si="20"/>
        <v>478.416</v>
      </c>
    </row>
    <row r="143" spans="1:9" ht="16.5" customHeight="1" x14ac:dyDescent="0.25">
      <c r="A143" s="20"/>
      <c r="B143" s="20" t="s">
        <v>209</v>
      </c>
      <c r="C143" s="20"/>
      <c r="D143" s="34">
        <v>470.64</v>
      </c>
      <c r="E143" s="34">
        <v>47.06</v>
      </c>
      <c r="F143" s="34">
        <f t="shared" si="12"/>
        <v>517.70000000000005</v>
      </c>
      <c r="G143" s="39">
        <v>564.76799999999992</v>
      </c>
      <c r="H143" s="39">
        <v>56.472000000000001</v>
      </c>
      <c r="I143" s="42">
        <f t="shared" si="20"/>
        <v>621.2399999999999</v>
      </c>
    </row>
    <row r="144" spans="1:9" ht="16.5" customHeight="1" x14ac:dyDescent="0.25">
      <c r="A144" s="20" t="s">
        <v>10</v>
      </c>
      <c r="B144" s="20" t="s">
        <v>210</v>
      </c>
      <c r="C144" s="20"/>
      <c r="D144" s="34">
        <v>510.31</v>
      </c>
      <c r="E144" s="34">
        <v>51.03</v>
      </c>
      <c r="F144" s="34">
        <f t="shared" si="12"/>
        <v>561.34</v>
      </c>
      <c r="G144" s="39">
        <v>612.37199999999996</v>
      </c>
      <c r="H144" s="39">
        <v>61.235999999999997</v>
      </c>
      <c r="I144" s="42">
        <f t="shared" si="20"/>
        <v>673.60799999999995</v>
      </c>
    </row>
    <row r="145" spans="1:9" ht="33" customHeight="1" x14ac:dyDescent="0.25">
      <c r="A145" s="20"/>
      <c r="B145" s="20" t="s">
        <v>235</v>
      </c>
      <c r="C145" s="20"/>
      <c r="D145" s="34">
        <v>664.72</v>
      </c>
      <c r="E145" s="34">
        <v>66.47</v>
      </c>
      <c r="F145" s="34">
        <f t="shared" si="12"/>
        <v>731.19</v>
      </c>
      <c r="G145" s="39">
        <v>797.66399999999999</v>
      </c>
      <c r="H145" s="39">
        <v>79.763999999999996</v>
      </c>
      <c r="I145" s="42">
        <f t="shared" si="20"/>
        <v>877.428</v>
      </c>
    </row>
    <row r="146" spans="1:9" ht="16.5" customHeight="1" x14ac:dyDescent="0.25">
      <c r="A146" s="20" t="s">
        <v>10</v>
      </c>
      <c r="B146" s="20" t="s">
        <v>213</v>
      </c>
      <c r="C146" s="20"/>
      <c r="D146" s="34">
        <v>558.09</v>
      </c>
      <c r="E146" s="34">
        <v>55.81</v>
      </c>
      <c r="F146" s="34">
        <f t="shared" si="12"/>
        <v>613.90000000000009</v>
      </c>
      <c r="G146" s="39">
        <v>669.70799999999997</v>
      </c>
      <c r="H146" s="39">
        <v>66.971999999999994</v>
      </c>
      <c r="I146" s="42">
        <f t="shared" si="20"/>
        <v>736.68</v>
      </c>
    </row>
    <row r="147" spans="1:9" ht="16.5" customHeight="1" x14ac:dyDescent="0.25">
      <c r="A147" s="20" t="s">
        <v>10</v>
      </c>
      <c r="B147" s="20" t="s">
        <v>214</v>
      </c>
      <c r="C147" s="20"/>
      <c r="D147" s="34">
        <v>604.29</v>
      </c>
      <c r="E147" s="34">
        <v>60.43</v>
      </c>
      <c r="F147" s="34">
        <f t="shared" si="12"/>
        <v>664.71999999999991</v>
      </c>
      <c r="G147" s="39">
        <v>725.14799999999991</v>
      </c>
      <c r="H147" s="39">
        <v>72.515999999999991</v>
      </c>
      <c r="I147" s="42">
        <f t="shared" si="20"/>
        <v>797.66399999999987</v>
      </c>
    </row>
    <row r="148" spans="1:9" ht="16.5" customHeight="1" x14ac:dyDescent="0.25">
      <c r="A148" s="20" t="s">
        <v>10</v>
      </c>
      <c r="B148" s="31" t="s">
        <v>144</v>
      </c>
      <c r="C148" s="20"/>
      <c r="D148" s="34"/>
      <c r="E148" s="34"/>
      <c r="F148" s="34"/>
      <c r="G148" s="39"/>
      <c r="H148" s="39"/>
      <c r="I148" s="42">
        <f t="shared" si="20"/>
        <v>0</v>
      </c>
    </row>
    <row r="149" spans="1:9" ht="16.5" customHeight="1" x14ac:dyDescent="0.25">
      <c r="A149" s="20" t="s">
        <v>10</v>
      </c>
      <c r="B149" s="20" t="s">
        <v>211</v>
      </c>
      <c r="C149" s="20"/>
      <c r="D149" s="34">
        <v>452.77</v>
      </c>
      <c r="E149" s="34">
        <v>90.55</v>
      </c>
      <c r="F149" s="34">
        <f t="shared" si="12"/>
        <v>543.31999999999994</v>
      </c>
      <c r="G149" s="39">
        <v>543.32399999999996</v>
      </c>
      <c r="H149" s="39">
        <v>108.66</v>
      </c>
      <c r="I149" s="42">
        <f t="shared" si="20"/>
        <v>651.98399999999992</v>
      </c>
    </row>
    <row r="150" spans="1:9" ht="16.5" customHeight="1" x14ac:dyDescent="0.25">
      <c r="A150" s="20" t="s">
        <v>10</v>
      </c>
      <c r="B150" s="20" t="s">
        <v>212</v>
      </c>
      <c r="C150" s="20"/>
      <c r="D150" s="34">
        <v>528.22</v>
      </c>
      <c r="E150" s="34">
        <v>105.64</v>
      </c>
      <c r="F150" s="34">
        <f t="shared" si="12"/>
        <v>633.86</v>
      </c>
      <c r="G150" s="39">
        <v>633.86400000000003</v>
      </c>
      <c r="H150" s="39">
        <v>126.768</v>
      </c>
      <c r="I150" s="42">
        <f t="shared" si="20"/>
        <v>760.63200000000006</v>
      </c>
    </row>
    <row r="151" spans="1:9" ht="16.5" customHeight="1" x14ac:dyDescent="0.25">
      <c r="A151" s="20"/>
      <c r="B151" s="20" t="s">
        <v>209</v>
      </c>
      <c r="C151" s="20"/>
      <c r="D151" s="34">
        <v>603.70000000000005</v>
      </c>
      <c r="E151" s="34">
        <v>120.74</v>
      </c>
      <c r="F151" s="34">
        <f t="shared" si="12"/>
        <v>724.44</v>
      </c>
      <c r="G151" s="39">
        <v>724.44</v>
      </c>
      <c r="H151" s="39">
        <v>144.88799999999998</v>
      </c>
      <c r="I151" s="42">
        <f t="shared" si="20"/>
        <v>869.32799999999997</v>
      </c>
    </row>
    <row r="152" spans="1:9" ht="16.5" customHeight="1" x14ac:dyDescent="0.25">
      <c r="A152" s="20"/>
      <c r="B152" s="20" t="s">
        <v>210</v>
      </c>
      <c r="C152" s="20"/>
      <c r="D152" s="34">
        <v>679.14</v>
      </c>
      <c r="E152" s="34">
        <v>135.83000000000001</v>
      </c>
      <c r="F152" s="34">
        <f t="shared" ref="F152:F212" si="21">+D152+E152</f>
        <v>814.97</v>
      </c>
      <c r="G152" s="39">
        <v>814.96799999999996</v>
      </c>
      <c r="H152" s="39">
        <v>162.99600000000001</v>
      </c>
      <c r="I152" s="42">
        <f t="shared" si="20"/>
        <v>977.96399999999994</v>
      </c>
    </row>
    <row r="153" spans="1:9" ht="32.25" customHeight="1" x14ac:dyDescent="0.25">
      <c r="A153" s="20"/>
      <c r="B153" s="20" t="s">
        <v>235</v>
      </c>
      <c r="C153" s="20"/>
      <c r="D153" s="34">
        <v>891.83</v>
      </c>
      <c r="E153" s="34">
        <v>178.37</v>
      </c>
      <c r="F153" s="34">
        <f t="shared" si="21"/>
        <v>1070.2</v>
      </c>
      <c r="G153" s="39">
        <v>1070.1959999999999</v>
      </c>
      <c r="H153" s="39">
        <v>214.04400000000001</v>
      </c>
      <c r="I153" s="42">
        <f t="shared" si="20"/>
        <v>1284.24</v>
      </c>
    </row>
    <row r="154" spans="1:9" ht="16.5" customHeight="1" x14ac:dyDescent="0.25">
      <c r="A154" s="20"/>
      <c r="B154" s="20" t="s">
        <v>213</v>
      </c>
      <c r="C154" s="20"/>
      <c r="D154" s="34">
        <v>905.53</v>
      </c>
      <c r="E154" s="34">
        <v>181.11</v>
      </c>
      <c r="F154" s="34">
        <f t="shared" si="21"/>
        <v>1086.6399999999999</v>
      </c>
      <c r="G154" s="39">
        <v>1086.636</v>
      </c>
      <c r="H154" s="39">
        <v>217.33200000000002</v>
      </c>
      <c r="I154" s="42">
        <f t="shared" si="20"/>
        <v>1303.9680000000001</v>
      </c>
    </row>
    <row r="155" spans="1:9" ht="16.5" customHeight="1" x14ac:dyDescent="0.25">
      <c r="A155" s="20"/>
      <c r="B155" s="20" t="s">
        <v>214</v>
      </c>
      <c r="C155" s="20"/>
      <c r="D155" s="34">
        <v>981.01</v>
      </c>
      <c r="E155" s="34">
        <v>196.2</v>
      </c>
      <c r="F155" s="34">
        <f t="shared" si="21"/>
        <v>1177.21</v>
      </c>
      <c r="G155" s="42">
        <v>1177.212</v>
      </c>
      <c r="H155" s="42">
        <v>235.43999999999997</v>
      </c>
      <c r="I155" s="42">
        <f t="shared" si="20"/>
        <v>1412.652</v>
      </c>
    </row>
    <row r="156" spans="1:9" ht="16.5" customHeight="1" x14ac:dyDescent="0.25">
      <c r="A156" s="28"/>
      <c r="B156" s="28" t="s">
        <v>145</v>
      </c>
      <c r="C156" s="58"/>
      <c r="D156" s="34"/>
      <c r="E156" s="34"/>
      <c r="F156" s="34"/>
      <c r="G156" s="41"/>
      <c r="H156" s="41"/>
      <c r="I156" s="42"/>
    </row>
    <row r="157" spans="1:9" ht="32.25" customHeight="1" x14ac:dyDescent="0.25">
      <c r="A157" s="29"/>
      <c r="B157" s="29" t="s">
        <v>208</v>
      </c>
      <c r="C157" s="58"/>
      <c r="D157" s="34"/>
      <c r="E157" s="34"/>
      <c r="F157" s="34"/>
      <c r="G157" s="41"/>
      <c r="H157" s="41"/>
      <c r="I157" s="42"/>
    </row>
    <row r="158" spans="1:9" ht="31.5" customHeight="1" x14ac:dyDescent="0.25">
      <c r="A158" s="20">
        <v>12</v>
      </c>
      <c r="B158" s="25" t="s">
        <v>226</v>
      </c>
      <c r="C158" s="20" t="s">
        <v>147</v>
      </c>
      <c r="D158" s="34"/>
      <c r="E158" s="34"/>
      <c r="F158" s="34"/>
      <c r="G158" s="41"/>
      <c r="H158" s="41"/>
      <c r="I158" s="42"/>
    </row>
    <row r="159" spans="1:9" ht="16.5" customHeight="1" x14ac:dyDescent="0.25">
      <c r="A159" s="20"/>
      <c r="B159" s="20" t="s">
        <v>148</v>
      </c>
      <c r="C159" s="21"/>
      <c r="D159" s="37">
        <v>8234.7099999999991</v>
      </c>
      <c r="E159" s="37">
        <v>1646.942</v>
      </c>
      <c r="F159" s="34">
        <f t="shared" si="21"/>
        <v>9881.6519999999982</v>
      </c>
      <c r="G159" s="41">
        <v>9881.6519999999982</v>
      </c>
      <c r="H159" s="41">
        <f t="shared" ref="H159:H162" si="22">G159*20%</f>
        <v>1976.3303999999998</v>
      </c>
      <c r="I159" s="42">
        <f t="shared" si="20"/>
        <v>11857.982399999997</v>
      </c>
    </row>
    <row r="160" spans="1:9" ht="16.5" customHeight="1" x14ac:dyDescent="0.25">
      <c r="A160" s="20"/>
      <c r="B160" s="20" t="s">
        <v>149</v>
      </c>
      <c r="C160" s="21"/>
      <c r="D160" s="37">
        <v>16208.51</v>
      </c>
      <c r="E160" s="37">
        <v>3241.7020000000002</v>
      </c>
      <c r="F160" s="34">
        <f t="shared" si="21"/>
        <v>19450.212</v>
      </c>
      <c r="G160" s="41">
        <v>19450.212</v>
      </c>
      <c r="H160" s="41">
        <f t="shared" si="22"/>
        <v>3890.0424000000003</v>
      </c>
      <c r="I160" s="42">
        <f t="shared" si="20"/>
        <v>23340.254399999998</v>
      </c>
    </row>
    <row r="161" spans="1:12" ht="16.5" customHeight="1" x14ac:dyDescent="0.25">
      <c r="A161" s="20"/>
      <c r="B161" s="20" t="s">
        <v>150</v>
      </c>
      <c r="C161" s="21"/>
      <c r="D161" s="37">
        <v>20460.060000000001</v>
      </c>
      <c r="E161" s="37">
        <v>4092.0120000000006</v>
      </c>
      <c r="F161" s="34">
        <f t="shared" si="21"/>
        <v>24552.072</v>
      </c>
      <c r="G161" s="41">
        <v>24552.072</v>
      </c>
      <c r="H161" s="41">
        <f t="shared" si="22"/>
        <v>4910.4144000000006</v>
      </c>
      <c r="I161" s="42">
        <f t="shared" si="20"/>
        <v>29462.486400000002</v>
      </c>
    </row>
    <row r="162" spans="1:12" ht="16.5" customHeight="1" x14ac:dyDescent="0.25">
      <c r="A162" s="20"/>
      <c r="B162" s="20" t="s">
        <v>151</v>
      </c>
      <c r="C162" s="21"/>
      <c r="D162" s="37">
        <v>28698.54</v>
      </c>
      <c r="E162" s="37">
        <v>5739.7080000000005</v>
      </c>
      <c r="F162" s="34">
        <f t="shared" si="21"/>
        <v>34438.248</v>
      </c>
      <c r="G162" s="41">
        <v>34438.248</v>
      </c>
      <c r="H162" s="41">
        <f t="shared" si="22"/>
        <v>6887.6496000000006</v>
      </c>
      <c r="I162" s="42">
        <f t="shared" si="20"/>
        <v>41325.897599999997</v>
      </c>
    </row>
    <row r="163" spans="1:12" ht="32.25" customHeight="1" x14ac:dyDescent="0.25">
      <c r="A163" s="20"/>
      <c r="B163" s="20" t="s">
        <v>236</v>
      </c>
      <c r="C163" s="20"/>
      <c r="D163" s="34">
        <v>63636.36</v>
      </c>
      <c r="E163" s="34">
        <v>12727.27</v>
      </c>
      <c r="F163" s="34">
        <f t="shared" si="21"/>
        <v>76363.63</v>
      </c>
      <c r="G163" s="42">
        <v>76363.631999999998</v>
      </c>
      <c r="H163" s="42">
        <v>12727.27</v>
      </c>
      <c r="I163" s="42">
        <f t="shared" si="20"/>
        <v>89090.902000000002</v>
      </c>
    </row>
    <row r="164" spans="1:12" ht="34.5" customHeight="1" x14ac:dyDescent="0.25">
      <c r="A164" s="20"/>
      <c r="B164" s="20" t="s">
        <v>152</v>
      </c>
      <c r="C164" s="20"/>
      <c r="D164" s="34"/>
      <c r="E164" s="34"/>
      <c r="F164" s="34"/>
      <c r="G164" s="39"/>
      <c r="H164" s="39"/>
      <c r="I164" s="42"/>
    </row>
    <row r="165" spans="1:12" ht="16.5" customHeight="1" x14ac:dyDescent="0.25">
      <c r="A165" s="20"/>
      <c r="B165" s="20" t="s">
        <v>253</v>
      </c>
      <c r="C165" s="20"/>
      <c r="D165" s="34">
        <v>20000</v>
      </c>
      <c r="E165" s="34">
        <v>4000</v>
      </c>
      <c r="F165" s="34">
        <f t="shared" si="21"/>
        <v>24000</v>
      </c>
      <c r="G165" s="42">
        <v>24000</v>
      </c>
      <c r="H165" s="42">
        <v>4000</v>
      </c>
      <c r="I165" s="42">
        <f t="shared" si="20"/>
        <v>28000</v>
      </c>
      <c r="L165" s="5"/>
    </row>
    <row r="166" spans="1:12" ht="16.5" customHeight="1" x14ac:dyDescent="0.25">
      <c r="A166" s="20"/>
      <c r="B166" s="20" t="s">
        <v>153</v>
      </c>
      <c r="C166" s="20"/>
      <c r="D166" s="34">
        <v>35000</v>
      </c>
      <c r="E166" s="34">
        <v>7000</v>
      </c>
      <c r="F166" s="34">
        <f t="shared" si="21"/>
        <v>42000</v>
      </c>
      <c r="G166" s="42">
        <v>42000</v>
      </c>
      <c r="H166" s="42">
        <v>7000</v>
      </c>
      <c r="I166" s="42">
        <f t="shared" si="20"/>
        <v>49000</v>
      </c>
      <c r="L166" s="5"/>
    </row>
    <row r="167" spans="1:12" ht="16.5" customHeight="1" x14ac:dyDescent="0.25">
      <c r="A167" s="22">
        <v>13</v>
      </c>
      <c r="B167" s="59" t="s">
        <v>154</v>
      </c>
      <c r="C167" s="59"/>
      <c r="D167" s="36"/>
      <c r="E167" s="36"/>
      <c r="F167" s="34"/>
      <c r="G167" s="41"/>
      <c r="H167" s="41"/>
      <c r="I167" s="42"/>
      <c r="L167" s="5"/>
    </row>
    <row r="168" spans="1:12" ht="16.5" customHeight="1" x14ac:dyDescent="0.25">
      <c r="A168" s="23"/>
      <c r="B168" s="20" t="s">
        <v>155</v>
      </c>
      <c r="C168" s="21"/>
      <c r="D168" s="37"/>
      <c r="E168" s="37"/>
      <c r="F168" s="34"/>
      <c r="G168" s="41"/>
      <c r="H168" s="41"/>
      <c r="I168" s="42"/>
      <c r="L168" s="5"/>
    </row>
    <row r="169" spans="1:12" ht="16.5" customHeight="1" x14ac:dyDescent="0.25">
      <c r="A169" s="23"/>
      <c r="B169" s="20" t="s">
        <v>156</v>
      </c>
      <c r="C169" s="21"/>
      <c r="D169" s="37">
        <v>26745.74</v>
      </c>
      <c r="E169" s="37">
        <v>5349.148000000001</v>
      </c>
      <c r="F169" s="34">
        <f t="shared" si="21"/>
        <v>32094.888000000003</v>
      </c>
      <c r="G169" s="41">
        <v>32094.887999999999</v>
      </c>
      <c r="H169" s="41">
        <f t="shared" ref="H169:H172" si="23">G169*20%</f>
        <v>6418.9776000000002</v>
      </c>
      <c r="I169" s="42">
        <f t="shared" si="20"/>
        <v>38513.865599999997</v>
      </c>
    </row>
    <row r="170" spans="1:12" ht="16.5" customHeight="1" x14ac:dyDescent="0.25">
      <c r="A170" s="23"/>
      <c r="B170" s="20" t="s">
        <v>237</v>
      </c>
      <c r="C170" s="21"/>
      <c r="D170" s="37">
        <v>34769.949999999997</v>
      </c>
      <c r="E170" s="37">
        <v>6953.99</v>
      </c>
      <c r="F170" s="34">
        <f t="shared" si="21"/>
        <v>41723.939999999995</v>
      </c>
      <c r="G170" s="41">
        <v>41723.939999999995</v>
      </c>
      <c r="H170" s="41">
        <f t="shared" si="23"/>
        <v>8344.7879999999986</v>
      </c>
      <c r="I170" s="42">
        <f t="shared" si="20"/>
        <v>50068.727999999996</v>
      </c>
    </row>
    <row r="171" spans="1:12" ht="16.5" customHeight="1" x14ac:dyDescent="0.25">
      <c r="A171" s="23"/>
      <c r="B171" s="20" t="s">
        <v>238</v>
      </c>
      <c r="C171" s="21"/>
      <c r="D171" s="37">
        <v>40118.81</v>
      </c>
      <c r="E171" s="37">
        <v>8023.7619999999997</v>
      </c>
      <c r="F171" s="34">
        <f t="shared" si="21"/>
        <v>48142.572</v>
      </c>
      <c r="G171" s="41">
        <v>48142.571999999993</v>
      </c>
      <c r="H171" s="41">
        <f t="shared" si="23"/>
        <v>9628.5143999999982</v>
      </c>
      <c r="I171" s="42">
        <f t="shared" si="20"/>
        <v>57771.086399999993</v>
      </c>
    </row>
    <row r="172" spans="1:12" ht="16.5" customHeight="1" x14ac:dyDescent="0.25">
      <c r="A172" s="23"/>
      <c r="B172" s="20" t="s">
        <v>215</v>
      </c>
      <c r="C172" s="21"/>
      <c r="D172" s="37">
        <v>44130.82</v>
      </c>
      <c r="E172" s="37">
        <v>8826.1640000000007</v>
      </c>
      <c r="F172" s="34">
        <f t="shared" si="21"/>
        <v>52956.983999999997</v>
      </c>
      <c r="G172" s="41">
        <v>52956.983999999997</v>
      </c>
      <c r="H172" s="41">
        <f t="shared" si="23"/>
        <v>10591.3968</v>
      </c>
      <c r="I172" s="42">
        <f t="shared" si="20"/>
        <v>63548.380799999999</v>
      </c>
    </row>
    <row r="173" spans="1:12" ht="16.5" customHeight="1" x14ac:dyDescent="0.25">
      <c r="A173" s="23"/>
      <c r="B173" s="20" t="s">
        <v>157</v>
      </c>
      <c r="C173" s="21"/>
      <c r="D173" s="37"/>
      <c r="E173" s="37"/>
      <c r="F173" s="34"/>
      <c r="G173" s="41"/>
      <c r="H173" s="41"/>
      <c r="I173" s="42"/>
    </row>
    <row r="174" spans="1:12" ht="16.5" customHeight="1" x14ac:dyDescent="0.25">
      <c r="A174" s="23"/>
      <c r="B174" s="20" t="s">
        <v>239</v>
      </c>
      <c r="C174" s="21"/>
      <c r="D174" s="37">
        <v>13354.76</v>
      </c>
      <c r="E174" s="37">
        <v>2670.9520000000002</v>
      </c>
      <c r="F174" s="34">
        <f t="shared" si="21"/>
        <v>16025.712</v>
      </c>
      <c r="G174" s="41">
        <v>16025.712</v>
      </c>
      <c r="H174" s="41">
        <f t="shared" ref="H174:H180" si="24">G174*20%</f>
        <v>3205.1424000000002</v>
      </c>
      <c r="I174" s="42">
        <f t="shared" si="20"/>
        <v>19230.8544</v>
      </c>
    </row>
    <row r="175" spans="1:12" ht="16.5" customHeight="1" x14ac:dyDescent="0.25">
      <c r="A175" s="23"/>
      <c r="B175" s="20" t="s">
        <v>241</v>
      </c>
      <c r="C175" s="21"/>
      <c r="D175" s="37">
        <v>40118.81</v>
      </c>
      <c r="E175" s="37">
        <v>8023.7619999999997</v>
      </c>
      <c r="F175" s="34">
        <f t="shared" si="21"/>
        <v>48142.572</v>
      </c>
      <c r="G175" s="41">
        <v>48142.571999999993</v>
      </c>
      <c r="H175" s="41">
        <f t="shared" si="24"/>
        <v>9628.5143999999982</v>
      </c>
      <c r="I175" s="42">
        <f t="shared" si="20"/>
        <v>57771.086399999993</v>
      </c>
      <c r="J175" s="26"/>
      <c r="K175" s="5"/>
      <c r="L175" s="5"/>
    </row>
    <row r="176" spans="1:12" ht="16.5" customHeight="1" x14ac:dyDescent="0.25">
      <c r="A176" s="23"/>
      <c r="B176" s="20" t="s">
        <v>240</v>
      </c>
      <c r="C176" s="21"/>
      <c r="D176" s="37">
        <v>28454.33</v>
      </c>
      <c r="E176" s="37">
        <v>5690.8660000000009</v>
      </c>
      <c r="F176" s="34">
        <f t="shared" si="21"/>
        <v>34145.196000000004</v>
      </c>
      <c r="G176" s="41">
        <v>34145.196000000004</v>
      </c>
      <c r="H176" s="41">
        <f t="shared" si="24"/>
        <v>6829.0392000000011</v>
      </c>
      <c r="I176" s="42">
        <f t="shared" si="20"/>
        <v>40974.235200000003</v>
      </c>
    </row>
    <row r="177" spans="1:9" ht="30" customHeight="1" x14ac:dyDescent="0.25">
      <c r="A177" s="23"/>
      <c r="B177" s="20" t="s">
        <v>242</v>
      </c>
      <c r="C177" s="21"/>
      <c r="D177" s="37">
        <v>80237.460000000006</v>
      </c>
      <c r="E177" s="37">
        <v>16047.492000000002</v>
      </c>
      <c r="F177" s="34">
        <f t="shared" si="21"/>
        <v>96284.952000000005</v>
      </c>
      <c r="G177" s="41">
        <v>96284.952000000005</v>
      </c>
      <c r="H177" s="41">
        <f t="shared" si="24"/>
        <v>19256.990400000002</v>
      </c>
      <c r="I177" s="42">
        <f t="shared" si="20"/>
        <v>115541.9424</v>
      </c>
    </row>
    <row r="178" spans="1:9" ht="45" customHeight="1" x14ac:dyDescent="0.25">
      <c r="A178" s="23"/>
      <c r="B178" s="20" t="s">
        <v>243</v>
      </c>
      <c r="C178" s="21"/>
      <c r="D178" s="37">
        <v>40118.81</v>
      </c>
      <c r="E178" s="37">
        <v>8023.7619999999997</v>
      </c>
      <c r="F178" s="34">
        <f t="shared" si="21"/>
        <v>48142.572</v>
      </c>
      <c r="G178" s="41">
        <v>48142.571999999993</v>
      </c>
      <c r="H178" s="41">
        <f t="shared" si="24"/>
        <v>9628.5143999999982</v>
      </c>
      <c r="I178" s="42">
        <f t="shared" si="20"/>
        <v>57771.086399999993</v>
      </c>
    </row>
    <row r="179" spans="1:9" ht="30.75" customHeight="1" x14ac:dyDescent="0.25">
      <c r="A179" s="23"/>
      <c r="B179" s="20" t="s">
        <v>216</v>
      </c>
      <c r="C179" s="21"/>
      <c r="D179" s="37">
        <v>53491.69</v>
      </c>
      <c r="E179" s="37">
        <v>10698.338000000002</v>
      </c>
      <c r="F179" s="34">
        <f t="shared" si="21"/>
        <v>64190.028000000006</v>
      </c>
      <c r="G179" s="41">
        <v>64190.027999999998</v>
      </c>
      <c r="H179" s="41">
        <f t="shared" si="24"/>
        <v>12838.0056</v>
      </c>
      <c r="I179" s="42">
        <f t="shared" si="20"/>
        <v>77028.033599999995</v>
      </c>
    </row>
    <row r="180" spans="1:9" ht="28.5" customHeight="1" x14ac:dyDescent="0.25">
      <c r="A180" s="23"/>
      <c r="B180" s="20" t="s">
        <v>244</v>
      </c>
      <c r="C180" s="21"/>
      <c r="D180" s="37">
        <v>106983.38</v>
      </c>
      <c r="E180" s="37">
        <v>21396.676000000003</v>
      </c>
      <c r="F180" s="34">
        <f t="shared" si="21"/>
        <v>128380.05600000001</v>
      </c>
      <c r="G180" s="41">
        <v>128380.056</v>
      </c>
      <c r="H180" s="41">
        <f t="shared" si="24"/>
        <v>25676.011200000001</v>
      </c>
      <c r="I180" s="42">
        <f t="shared" si="20"/>
        <v>154056.06719999999</v>
      </c>
    </row>
    <row r="181" spans="1:9" ht="16.5" customHeight="1" x14ac:dyDescent="0.25">
      <c r="A181" s="60">
        <v>14</v>
      </c>
      <c r="B181" s="59" t="s">
        <v>158</v>
      </c>
      <c r="C181" s="59"/>
      <c r="D181" s="36"/>
      <c r="E181" s="36"/>
      <c r="F181" s="34"/>
      <c r="G181" s="41"/>
      <c r="H181" s="41"/>
      <c r="I181" s="42"/>
    </row>
    <row r="182" spans="1:9" ht="16.5" customHeight="1" x14ac:dyDescent="0.25">
      <c r="A182" s="62"/>
      <c r="B182" s="20" t="s">
        <v>159</v>
      </c>
      <c r="C182" s="20" t="s">
        <v>99</v>
      </c>
      <c r="D182" s="34"/>
      <c r="E182" s="34"/>
      <c r="F182" s="34"/>
      <c r="G182" s="41"/>
      <c r="H182" s="41"/>
      <c r="I182" s="42"/>
    </row>
    <row r="183" spans="1:9" ht="16.5" customHeight="1" x14ac:dyDescent="0.25">
      <c r="A183" s="58"/>
      <c r="B183" s="20" t="s">
        <v>245</v>
      </c>
      <c r="C183" s="21"/>
      <c r="D183" s="37">
        <v>5478.54</v>
      </c>
      <c r="E183" s="37">
        <v>547.85</v>
      </c>
      <c r="F183" s="34">
        <f t="shared" si="21"/>
        <v>6026.39</v>
      </c>
      <c r="G183" s="42">
        <v>5478.54</v>
      </c>
      <c r="H183" s="41">
        <f>G183*10%</f>
        <v>547.85400000000004</v>
      </c>
      <c r="I183" s="42">
        <f t="shared" si="20"/>
        <v>6026.3940000000002</v>
      </c>
    </row>
    <row r="184" spans="1:9" ht="16.5" customHeight="1" x14ac:dyDescent="0.25">
      <c r="A184" s="58"/>
      <c r="B184" s="20" t="s">
        <v>160</v>
      </c>
      <c r="C184" s="21"/>
      <c r="D184" s="37">
        <v>5478.54</v>
      </c>
      <c r="E184" s="37">
        <v>547.85</v>
      </c>
      <c r="F184" s="34">
        <f t="shared" si="21"/>
        <v>6026.39</v>
      </c>
      <c r="G184" s="42">
        <v>5478.54</v>
      </c>
      <c r="H184" s="41">
        <f t="shared" ref="H184:H191" si="25">G184*10%</f>
        <v>547.85400000000004</v>
      </c>
      <c r="I184" s="42">
        <f t="shared" si="20"/>
        <v>6026.3940000000002</v>
      </c>
    </row>
    <row r="185" spans="1:9" ht="16.5" customHeight="1" x14ac:dyDescent="0.25">
      <c r="A185" s="58"/>
      <c r="B185" s="20" t="s">
        <v>161</v>
      </c>
      <c r="C185" s="21"/>
      <c r="D185" s="37">
        <v>6791.59</v>
      </c>
      <c r="E185" s="37">
        <v>679.16</v>
      </c>
      <c r="F185" s="34">
        <f t="shared" si="21"/>
        <v>7470.75</v>
      </c>
      <c r="G185" s="42">
        <v>6791.59</v>
      </c>
      <c r="H185" s="41">
        <f t="shared" si="25"/>
        <v>679.15900000000011</v>
      </c>
      <c r="I185" s="42">
        <f t="shared" si="20"/>
        <v>7470.7489999999998</v>
      </c>
    </row>
    <row r="186" spans="1:9" ht="16.5" customHeight="1" x14ac:dyDescent="0.25">
      <c r="A186" s="58"/>
      <c r="B186" s="20" t="s">
        <v>162</v>
      </c>
      <c r="C186" s="21"/>
      <c r="D186" s="37">
        <v>5478.54</v>
      </c>
      <c r="E186" s="37">
        <v>547.85</v>
      </c>
      <c r="F186" s="34">
        <f t="shared" si="21"/>
        <v>6026.39</v>
      </c>
      <c r="G186" s="42">
        <v>5478.54</v>
      </c>
      <c r="H186" s="41">
        <f t="shared" si="25"/>
        <v>547.85400000000004</v>
      </c>
      <c r="I186" s="42">
        <f t="shared" si="20"/>
        <v>6026.3940000000002</v>
      </c>
    </row>
    <row r="187" spans="1:9" ht="16.5" customHeight="1" x14ac:dyDescent="0.25">
      <c r="A187" s="58"/>
      <c r="B187" s="20" t="s">
        <v>163</v>
      </c>
      <c r="C187" s="21"/>
      <c r="D187" s="37">
        <v>6791.59</v>
      </c>
      <c r="E187" s="37">
        <v>679.16</v>
      </c>
      <c r="F187" s="34">
        <f t="shared" si="21"/>
        <v>7470.75</v>
      </c>
      <c r="G187" s="42">
        <v>6791.59</v>
      </c>
      <c r="H187" s="41">
        <f t="shared" si="25"/>
        <v>679.15900000000011</v>
      </c>
      <c r="I187" s="42">
        <f t="shared" si="20"/>
        <v>7470.7489999999998</v>
      </c>
    </row>
    <row r="188" spans="1:9" ht="16.5" customHeight="1" x14ac:dyDescent="0.25">
      <c r="A188" s="58"/>
      <c r="B188" s="30" t="s">
        <v>246</v>
      </c>
      <c r="C188" s="21"/>
      <c r="D188" s="37">
        <v>8500</v>
      </c>
      <c r="E188" s="37">
        <v>850</v>
      </c>
      <c r="F188" s="34">
        <f t="shared" si="21"/>
        <v>9350</v>
      </c>
      <c r="G188" s="42">
        <v>8500</v>
      </c>
      <c r="H188" s="41">
        <f t="shared" si="25"/>
        <v>850</v>
      </c>
      <c r="I188" s="42">
        <f t="shared" si="20"/>
        <v>9350</v>
      </c>
    </row>
    <row r="189" spans="1:9" ht="16.5" customHeight="1" x14ac:dyDescent="0.25">
      <c r="A189" s="20"/>
      <c r="B189" s="30" t="s">
        <v>261</v>
      </c>
      <c r="C189" s="21"/>
      <c r="D189" s="37">
        <v>909.09</v>
      </c>
      <c r="E189" s="37">
        <v>90.909000000000006</v>
      </c>
      <c r="F189" s="34">
        <f t="shared" si="21"/>
        <v>999.99900000000002</v>
      </c>
      <c r="G189" s="42">
        <v>909.09</v>
      </c>
      <c r="H189" s="41">
        <f t="shared" si="25"/>
        <v>90.909000000000006</v>
      </c>
      <c r="I189" s="42">
        <f t="shared" si="20"/>
        <v>999.99900000000002</v>
      </c>
    </row>
    <row r="190" spans="1:9" ht="16.5" customHeight="1" x14ac:dyDescent="0.25">
      <c r="A190" s="20"/>
      <c r="B190" s="30" t="s">
        <v>262</v>
      </c>
      <c r="C190" s="21"/>
      <c r="D190" s="37">
        <v>909.09</v>
      </c>
      <c r="E190" s="37">
        <v>90.909000000000006</v>
      </c>
      <c r="F190" s="34">
        <f t="shared" si="21"/>
        <v>999.99900000000002</v>
      </c>
      <c r="G190" s="42">
        <v>909.09</v>
      </c>
      <c r="H190" s="41">
        <f t="shared" si="25"/>
        <v>90.909000000000006</v>
      </c>
      <c r="I190" s="42">
        <f t="shared" si="20"/>
        <v>999.99900000000002</v>
      </c>
    </row>
    <row r="191" spans="1:9" ht="16.5" customHeight="1" x14ac:dyDescent="0.25">
      <c r="A191" s="20"/>
      <c r="B191" s="30" t="s">
        <v>279</v>
      </c>
      <c r="C191" s="21"/>
      <c r="D191" s="37"/>
      <c r="E191" s="37"/>
      <c r="F191" s="34"/>
      <c r="G191" s="42">
        <v>2083.3333333333335</v>
      </c>
      <c r="H191" s="41">
        <f t="shared" si="25"/>
        <v>208.33333333333337</v>
      </c>
      <c r="I191" s="42">
        <f t="shared" si="20"/>
        <v>2291.666666666667</v>
      </c>
    </row>
    <row r="192" spans="1:9" ht="16.5" customHeight="1" x14ac:dyDescent="0.25">
      <c r="A192" s="20"/>
      <c r="B192" s="30" t="s">
        <v>281</v>
      </c>
      <c r="C192" s="21"/>
      <c r="D192" s="37"/>
      <c r="E192" s="37"/>
      <c r="F192" s="34"/>
      <c r="G192" s="42">
        <v>10909.090909090908</v>
      </c>
      <c r="H192" s="41">
        <v>1090.9090909090908</v>
      </c>
      <c r="I192" s="42">
        <f t="shared" si="20"/>
        <v>11999.999999999998</v>
      </c>
    </row>
    <row r="193" spans="1:9" ht="16.5" customHeight="1" x14ac:dyDescent="0.25">
      <c r="A193" s="20"/>
      <c r="B193" s="20" t="s">
        <v>144</v>
      </c>
      <c r="C193" s="20" t="s">
        <v>99</v>
      </c>
      <c r="D193" s="34"/>
      <c r="E193" s="34"/>
      <c r="F193" s="34"/>
      <c r="G193" s="39"/>
      <c r="H193" s="39"/>
      <c r="I193" s="42"/>
    </row>
    <row r="194" spans="1:9" ht="16.5" customHeight="1" x14ac:dyDescent="0.25">
      <c r="A194" s="58"/>
      <c r="B194" s="20" t="s">
        <v>245</v>
      </c>
      <c r="C194" s="21"/>
      <c r="D194" s="37">
        <v>5478.54</v>
      </c>
      <c r="E194" s="37">
        <v>1095.71</v>
      </c>
      <c r="F194" s="34">
        <f t="shared" si="21"/>
        <v>6574.25</v>
      </c>
      <c r="G194" s="42">
        <v>6574.2479999999996</v>
      </c>
      <c r="H194" s="41">
        <f t="shared" ref="H194:H203" si="26">G194*20%</f>
        <v>1314.8496</v>
      </c>
      <c r="I194" s="42">
        <f t="shared" si="20"/>
        <v>7889.0975999999991</v>
      </c>
    </row>
    <row r="195" spans="1:9" ht="16.5" customHeight="1" x14ac:dyDescent="0.25">
      <c r="A195" s="58"/>
      <c r="B195" s="20" t="s">
        <v>160</v>
      </c>
      <c r="C195" s="21"/>
      <c r="D195" s="37">
        <v>5478.54</v>
      </c>
      <c r="E195" s="37">
        <v>1095.71</v>
      </c>
      <c r="F195" s="34">
        <f t="shared" si="21"/>
        <v>6574.25</v>
      </c>
      <c r="G195" s="42">
        <v>6574.2479999999996</v>
      </c>
      <c r="H195" s="41">
        <f t="shared" si="26"/>
        <v>1314.8496</v>
      </c>
      <c r="I195" s="42">
        <f t="shared" si="20"/>
        <v>7889.0975999999991</v>
      </c>
    </row>
    <row r="196" spans="1:9" ht="16.5" customHeight="1" x14ac:dyDescent="0.25">
      <c r="A196" s="58"/>
      <c r="B196" s="20" t="s">
        <v>161</v>
      </c>
      <c r="C196" s="21"/>
      <c r="D196" s="37">
        <v>6791.59</v>
      </c>
      <c r="E196" s="37">
        <v>1358.32</v>
      </c>
      <c r="F196" s="34">
        <f t="shared" si="21"/>
        <v>8149.91</v>
      </c>
      <c r="G196" s="42">
        <v>8149.9079999999994</v>
      </c>
      <c r="H196" s="41">
        <f t="shared" si="26"/>
        <v>1629.9816000000001</v>
      </c>
      <c r="I196" s="42">
        <f t="shared" si="20"/>
        <v>9779.8895999999986</v>
      </c>
    </row>
    <row r="197" spans="1:9" ht="16.5" customHeight="1" x14ac:dyDescent="0.25">
      <c r="A197" s="58"/>
      <c r="B197" s="20" t="s">
        <v>162</v>
      </c>
      <c r="C197" s="21"/>
      <c r="D197" s="37">
        <v>5478.54</v>
      </c>
      <c r="E197" s="37">
        <v>1095.71</v>
      </c>
      <c r="F197" s="34">
        <f t="shared" si="21"/>
        <v>6574.25</v>
      </c>
      <c r="G197" s="42">
        <v>6574.2479999999996</v>
      </c>
      <c r="H197" s="41">
        <f t="shared" si="26"/>
        <v>1314.8496</v>
      </c>
      <c r="I197" s="42">
        <f t="shared" si="20"/>
        <v>7889.0975999999991</v>
      </c>
    </row>
    <row r="198" spans="1:9" ht="16.5" customHeight="1" x14ac:dyDescent="0.25">
      <c r="A198" s="58"/>
      <c r="B198" s="20" t="s">
        <v>163</v>
      </c>
      <c r="C198" s="21"/>
      <c r="D198" s="37">
        <v>6791.59</v>
      </c>
      <c r="E198" s="37">
        <v>1358.32</v>
      </c>
      <c r="F198" s="34">
        <f t="shared" si="21"/>
        <v>8149.91</v>
      </c>
      <c r="G198" s="42">
        <v>8149.9079999999994</v>
      </c>
      <c r="H198" s="41">
        <f t="shared" si="26"/>
        <v>1629.9816000000001</v>
      </c>
      <c r="I198" s="42">
        <f t="shared" si="20"/>
        <v>9779.8895999999986</v>
      </c>
    </row>
    <row r="199" spans="1:9" ht="16.5" customHeight="1" x14ac:dyDescent="0.25">
      <c r="A199" s="58"/>
      <c r="B199" s="30" t="s">
        <v>246</v>
      </c>
      <c r="C199" s="21"/>
      <c r="D199" s="37">
        <v>8500</v>
      </c>
      <c r="E199" s="37">
        <v>1700</v>
      </c>
      <c r="F199" s="34">
        <f t="shared" si="21"/>
        <v>10200</v>
      </c>
      <c r="G199" s="42">
        <v>10200</v>
      </c>
      <c r="H199" s="41">
        <f t="shared" si="26"/>
        <v>2040</v>
      </c>
      <c r="I199" s="42">
        <f t="shared" si="20"/>
        <v>12240</v>
      </c>
    </row>
    <row r="200" spans="1:9" ht="16.5" customHeight="1" x14ac:dyDescent="0.25">
      <c r="A200" s="28"/>
      <c r="B200" s="30" t="s">
        <v>261</v>
      </c>
      <c r="C200" s="21"/>
      <c r="D200" s="37">
        <v>909.09</v>
      </c>
      <c r="E200" s="37">
        <v>181.81800000000001</v>
      </c>
      <c r="F200" s="34">
        <f t="shared" si="21"/>
        <v>1090.9080000000001</v>
      </c>
      <c r="G200" s="42">
        <v>1090.9079999999999</v>
      </c>
      <c r="H200" s="41">
        <f t="shared" si="26"/>
        <v>218.1816</v>
      </c>
      <c r="I200" s="42">
        <f t="shared" si="20"/>
        <v>1309.0895999999998</v>
      </c>
    </row>
    <row r="201" spans="1:9" ht="16.5" customHeight="1" x14ac:dyDescent="0.25">
      <c r="A201" s="28"/>
      <c r="B201" s="30" t="s">
        <v>262</v>
      </c>
      <c r="C201" s="21"/>
      <c r="D201" s="37">
        <v>909.09</v>
      </c>
      <c r="E201" s="37">
        <v>181.81800000000001</v>
      </c>
      <c r="F201" s="34">
        <f t="shared" si="21"/>
        <v>1090.9080000000001</v>
      </c>
      <c r="G201" s="42">
        <v>1090.9079999999999</v>
      </c>
      <c r="H201" s="41">
        <f t="shared" si="26"/>
        <v>218.1816</v>
      </c>
      <c r="I201" s="42">
        <f t="shared" si="20"/>
        <v>1309.0895999999998</v>
      </c>
    </row>
    <row r="202" spans="1:9" ht="16.5" customHeight="1" x14ac:dyDescent="0.25">
      <c r="A202" s="28"/>
      <c r="B202" s="30" t="s">
        <v>280</v>
      </c>
      <c r="C202" s="21"/>
      <c r="D202" s="37"/>
      <c r="E202" s="37"/>
      <c r="F202" s="34"/>
      <c r="G202" s="42">
        <v>4166.666666666667</v>
      </c>
      <c r="H202" s="41">
        <f t="shared" si="26"/>
        <v>833.33333333333348</v>
      </c>
      <c r="I202" s="42">
        <f t="shared" si="20"/>
        <v>5000</v>
      </c>
    </row>
    <row r="203" spans="1:9" ht="16.5" customHeight="1" x14ac:dyDescent="0.25">
      <c r="A203" s="28"/>
      <c r="B203" s="30" t="s">
        <v>281</v>
      </c>
      <c r="C203" s="21"/>
      <c r="D203" s="37"/>
      <c r="E203" s="37"/>
      <c r="F203" s="34"/>
      <c r="G203" s="42">
        <v>12500</v>
      </c>
      <c r="H203" s="41">
        <f t="shared" si="26"/>
        <v>2500</v>
      </c>
      <c r="I203" s="42">
        <f t="shared" ref="I203:I266" si="27">SUM(G203+H203)</f>
        <v>15000</v>
      </c>
    </row>
    <row r="204" spans="1:9" ht="28.5" customHeight="1" x14ac:dyDescent="0.25">
      <c r="A204" s="60">
        <v>15</v>
      </c>
      <c r="B204" s="25" t="s">
        <v>164</v>
      </c>
      <c r="C204" s="20" t="s">
        <v>221</v>
      </c>
      <c r="D204" s="34"/>
      <c r="E204" s="34"/>
      <c r="F204" s="34"/>
      <c r="G204" s="41"/>
      <c r="H204" s="41"/>
      <c r="I204" s="42"/>
    </row>
    <row r="205" spans="1:9" ht="16.5" customHeight="1" x14ac:dyDescent="0.25">
      <c r="A205" s="61"/>
      <c r="B205" s="20" t="s">
        <v>165</v>
      </c>
      <c r="C205" s="21"/>
      <c r="D205" s="37"/>
      <c r="E205" s="37"/>
      <c r="F205" s="34"/>
      <c r="G205" s="41"/>
      <c r="H205" s="41"/>
      <c r="I205" s="42"/>
    </row>
    <row r="206" spans="1:9" ht="16.5" customHeight="1" x14ac:dyDescent="0.25">
      <c r="A206" s="61"/>
      <c r="B206" s="20" t="s">
        <v>166</v>
      </c>
      <c r="C206" s="21"/>
      <c r="D206" s="37">
        <v>7700</v>
      </c>
      <c r="E206" s="37">
        <v>770</v>
      </c>
      <c r="F206" s="34">
        <f t="shared" si="21"/>
        <v>8470</v>
      </c>
      <c r="G206" s="42">
        <v>9240</v>
      </c>
      <c r="H206" s="41">
        <f t="shared" ref="H206" si="28">G206*10%</f>
        <v>924</v>
      </c>
      <c r="I206" s="42">
        <f t="shared" si="27"/>
        <v>10164</v>
      </c>
    </row>
    <row r="207" spans="1:9" ht="16.5" customHeight="1" x14ac:dyDescent="0.25">
      <c r="A207" s="20"/>
      <c r="B207" s="20"/>
      <c r="C207" s="20"/>
      <c r="D207" s="34"/>
      <c r="E207" s="34"/>
      <c r="F207" s="34"/>
      <c r="G207" s="41"/>
      <c r="H207" s="41"/>
      <c r="I207" s="42"/>
    </row>
    <row r="208" spans="1:9" ht="48.75" customHeight="1" x14ac:dyDescent="0.25">
      <c r="A208" s="20">
        <v>16</v>
      </c>
      <c r="B208" s="25" t="s">
        <v>254</v>
      </c>
      <c r="C208" s="20"/>
      <c r="D208" s="34"/>
      <c r="E208" s="34"/>
      <c r="F208" s="34"/>
      <c r="G208" s="41"/>
      <c r="H208" s="41"/>
      <c r="I208" s="42"/>
    </row>
    <row r="209" spans="1:11" ht="31.5" x14ac:dyDescent="0.25">
      <c r="A209" s="58"/>
      <c r="B209" s="20" t="s">
        <v>168</v>
      </c>
      <c r="C209" s="20"/>
      <c r="D209" s="34"/>
      <c r="E209" s="34"/>
      <c r="F209" s="34"/>
      <c r="G209" s="41"/>
      <c r="H209" s="41"/>
      <c r="I209" s="42"/>
    </row>
    <row r="210" spans="1:11" ht="16.5" customHeight="1" x14ac:dyDescent="0.25">
      <c r="A210" s="58"/>
      <c r="B210" s="20" t="s">
        <v>169</v>
      </c>
      <c r="C210" s="20" t="s">
        <v>170</v>
      </c>
      <c r="D210" s="34">
        <v>3700</v>
      </c>
      <c r="E210" s="34">
        <v>370</v>
      </c>
      <c r="F210" s="34">
        <f t="shared" si="21"/>
        <v>4070</v>
      </c>
      <c r="G210" s="42">
        <v>3700</v>
      </c>
      <c r="H210" s="41">
        <f t="shared" ref="H210:H212" si="29">G210*10%</f>
        <v>370</v>
      </c>
      <c r="I210" s="42">
        <f t="shared" si="27"/>
        <v>4070</v>
      </c>
    </row>
    <row r="211" spans="1:11" ht="16.5" customHeight="1" x14ac:dyDescent="0.25">
      <c r="A211" s="58"/>
      <c r="B211" s="20" t="s">
        <v>171</v>
      </c>
      <c r="C211" s="20" t="s">
        <v>57</v>
      </c>
      <c r="D211" s="34">
        <v>5000</v>
      </c>
      <c r="E211" s="34">
        <v>500</v>
      </c>
      <c r="F211" s="34">
        <f t="shared" si="21"/>
        <v>5500</v>
      </c>
      <c r="G211" s="42">
        <v>5000</v>
      </c>
      <c r="H211" s="41">
        <f t="shared" si="29"/>
        <v>500</v>
      </c>
      <c r="I211" s="42">
        <f t="shared" si="27"/>
        <v>5500</v>
      </c>
    </row>
    <row r="212" spans="1:11" ht="16.5" customHeight="1" x14ac:dyDescent="0.25">
      <c r="A212" s="58"/>
      <c r="B212" s="20" t="s">
        <v>172</v>
      </c>
      <c r="C212" s="20" t="s">
        <v>220</v>
      </c>
      <c r="D212" s="34">
        <v>318.77999999999997</v>
      </c>
      <c r="E212" s="34">
        <v>31.88</v>
      </c>
      <c r="F212" s="34">
        <f t="shared" si="21"/>
        <v>350.65999999999997</v>
      </c>
      <c r="G212" s="42">
        <v>318.77999999999997</v>
      </c>
      <c r="H212" s="41">
        <f t="shared" si="29"/>
        <v>31.878</v>
      </c>
      <c r="I212" s="42">
        <f t="shared" si="27"/>
        <v>350.65799999999996</v>
      </c>
    </row>
    <row r="213" spans="1:11" ht="33" customHeight="1" x14ac:dyDescent="0.25">
      <c r="A213" s="58"/>
      <c r="B213" s="20" t="s">
        <v>173</v>
      </c>
      <c r="C213" s="24"/>
      <c r="D213" s="38" t="s">
        <v>167</v>
      </c>
      <c r="E213" s="38"/>
      <c r="F213" s="34"/>
      <c r="G213" s="39" t="s">
        <v>167</v>
      </c>
      <c r="H213" s="39"/>
      <c r="I213" s="42"/>
    </row>
    <row r="214" spans="1:11" ht="16.5" customHeight="1" x14ac:dyDescent="0.25">
      <c r="A214" s="58"/>
      <c r="B214" s="20"/>
      <c r="C214" s="24"/>
      <c r="D214" s="38"/>
      <c r="E214" s="38"/>
      <c r="F214" s="34"/>
      <c r="G214" s="39"/>
      <c r="H214" s="39"/>
      <c r="I214" s="42"/>
    </row>
    <row r="215" spans="1:11" ht="16.5" customHeight="1" x14ac:dyDescent="0.25">
      <c r="A215" s="58"/>
      <c r="B215" s="20" t="s">
        <v>174</v>
      </c>
      <c r="C215" s="24"/>
      <c r="D215" s="38"/>
      <c r="E215" s="38"/>
      <c r="F215" s="34"/>
      <c r="G215" s="39"/>
      <c r="H215" s="39"/>
      <c r="I215" s="42"/>
    </row>
    <row r="216" spans="1:11" ht="16.5" customHeight="1" x14ac:dyDescent="0.25">
      <c r="A216" s="58"/>
      <c r="B216" s="20" t="s">
        <v>169</v>
      </c>
      <c r="C216" s="20" t="s">
        <v>170</v>
      </c>
      <c r="D216" s="34">
        <v>3700</v>
      </c>
      <c r="E216" s="34">
        <v>740</v>
      </c>
      <c r="F216" s="34">
        <f t="shared" ref="F216:F276" si="30">+D216+E216</f>
        <v>4440</v>
      </c>
      <c r="G216" s="42">
        <v>4440</v>
      </c>
      <c r="H216" s="41">
        <f t="shared" ref="H216:H218" si="31">G216*20%</f>
        <v>888</v>
      </c>
      <c r="I216" s="42">
        <f t="shared" si="27"/>
        <v>5328</v>
      </c>
    </row>
    <row r="217" spans="1:11" ht="16.5" customHeight="1" x14ac:dyDescent="0.25">
      <c r="A217" s="58"/>
      <c r="B217" s="20" t="s">
        <v>171</v>
      </c>
      <c r="C217" s="20" t="s">
        <v>57</v>
      </c>
      <c r="D217" s="34">
        <v>5000</v>
      </c>
      <c r="E217" s="34">
        <v>1000</v>
      </c>
      <c r="F217" s="34">
        <f t="shared" si="30"/>
        <v>6000</v>
      </c>
      <c r="G217" s="42">
        <v>6000</v>
      </c>
      <c r="H217" s="41">
        <f t="shared" si="31"/>
        <v>1200</v>
      </c>
      <c r="I217" s="42">
        <f t="shared" si="27"/>
        <v>7200</v>
      </c>
    </row>
    <row r="218" spans="1:11" ht="16.5" customHeight="1" x14ac:dyDescent="0.25">
      <c r="A218" s="58"/>
      <c r="B218" s="20" t="s">
        <v>172</v>
      </c>
      <c r="C218" s="20" t="s">
        <v>222</v>
      </c>
      <c r="D218" s="34">
        <v>318.77999999999997</v>
      </c>
      <c r="E218" s="34">
        <v>63.76</v>
      </c>
      <c r="F218" s="34">
        <f t="shared" si="30"/>
        <v>382.53999999999996</v>
      </c>
      <c r="G218" s="42">
        <v>382.53599999999994</v>
      </c>
      <c r="H218" s="41">
        <f t="shared" si="31"/>
        <v>76.507199999999997</v>
      </c>
      <c r="I218" s="42">
        <f t="shared" si="27"/>
        <v>459.04319999999996</v>
      </c>
    </row>
    <row r="219" spans="1:11" ht="34.5" customHeight="1" x14ac:dyDescent="0.25">
      <c r="A219" s="58"/>
      <c r="B219" s="20" t="s">
        <v>173</v>
      </c>
      <c r="C219" s="20"/>
      <c r="D219" s="34" t="s">
        <v>167</v>
      </c>
      <c r="E219" s="34"/>
      <c r="F219" s="34"/>
      <c r="G219" s="39" t="s">
        <v>167</v>
      </c>
      <c r="H219" s="39"/>
      <c r="I219" s="42"/>
    </row>
    <row r="220" spans="1:11" ht="16.5" customHeight="1" x14ac:dyDescent="0.25">
      <c r="A220" s="58"/>
      <c r="B220" s="20"/>
      <c r="C220" s="20"/>
      <c r="D220" s="34"/>
      <c r="E220" s="34"/>
      <c r="F220" s="34"/>
      <c r="G220" s="39"/>
      <c r="H220" s="39"/>
      <c r="I220" s="42"/>
    </row>
    <row r="221" spans="1:11" ht="16.5" customHeight="1" x14ac:dyDescent="0.25">
      <c r="A221" s="20">
        <v>17</v>
      </c>
      <c r="B221" s="25" t="s">
        <v>247</v>
      </c>
      <c r="C221" s="20"/>
      <c r="D221" s="34"/>
      <c r="E221" s="34"/>
      <c r="F221" s="34"/>
      <c r="G221" s="39"/>
      <c r="H221" s="39"/>
      <c r="I221" s="42"/>
    </row>
    <row r="222" spans="1:11" ht="28.5" customHeight="1" x14ac:dyDescent="0.25">
      <c r="A222" s="58"/>
      <c r="B222" s="20" t="s">
        <v>175</v>
      </c>
      <c r="C222" s="20"/>
      <c r="D222" s="34"/>
      <c r="E222" s="34"/>
      <c r="F222" s="34"/>
      <c r="G222" s="39"/>
      <c r="H222" s="39"/>
      <c r="I222" s="42"/>
    </row>
    <row r="223" spans="1:11" ht="16.5" customHeight="1" x14ac:dyDescent="0.25">
      <c r="A223" s="58"/>
      <c r="B223" s="20" t="s">
        <v>248</v>
      </c>
      <c r="C223" s="20" t="s">
        <v>170</v>
      </c>
      <c r="D223" s="34">
        <v>1650</v>
      </c>
      <c r="E223" s="34">
        <v>165</v>
      </c>
      <c r="F223" s="34">
        <f t="shared" si="30"/>
        <v>1815</v>
      </c>
      <c r="G223" s="42">
        <v>1980</v>
      </c>
      <c r="H223" s="42">
        <v>198</v>
      </c>
      <c r="I223" s="42">
        <f t="shared" si="27"/>
        <v>2178</v>
      </c>
      <c r="K223">
        <v>1.2</v>
      </c>
    </row>
    <row r="224" spans="1:11" ht="16.5" customHeight="1" x14ac:dyDescent="0.25">
      <c r="A224" s="58"/>
      <c r="B224" s="20" t="s">
        <v>249</v>
      </c>
      <c r="C224" s="20" t="s">
        <v>170</v>
      </c>
      <c r="D224" s="34">
        <v>550</v>
      </c>
      <c r="E224" s="34">
        <v>55</v>
      </c>
      <c r="F224" s="34">
        <f t="shared" si="30"/>
        <v>605</v>
      </c>
      <c r="G224" s="42">
        <v>660</v>
      </c>
      <c r="H224" s="42">
        <v>66</v>
      </c>
      <c r="I224" s="42">
        <f t="shared" si="27"/>
        <v>726</v>
      </c>
    </row>
    <row r="225" spans="1:9" ht="16.5" customHeight="1" x14ac:dyDescent="0.25">
      <c r="A225" s="58"/>
      <c r="B225" s="20"/>
      <c r="C225" s="20"/>
      <c r="D225" s="34"/>
      <c r="E225" s="34"/>
      <c r="F225" s="34"/>
      <c r="G225" s="42"/>
      <c r="H225" s="42"/>
      <c r="I225" s="42"/>
    </row>
    <row r="226" spans="1:9" ht="16.5" customHeight="1" x14ac:dyDescent="0.25">
      <c r="A226" s="58"/>
      <c r="B226" s="20" t="s">
        <v>174</v>
      </c>
      <c r="C226" s="20"/>
      <c r="D226" s="34"/>
      <c r="E226" s="34"/>
      <c r="F226" s="34"/>
      <c r="G226" s="42"/>
      <c r="H226" s="42"/>
      <c r="I226" s="42"/>
    </row>
    <row r="227" spans="1:9" ht="16.5" customHeight="1" x14ac:dyDescent="0.25">
      <c r="A227" s="58"/>
      <c r="B227" s="20" t="s">
        <v>250</v>
      </c>
      <c r="C227" s="20"/>
      <c r="D227" s="34"/>
      <c r="E227" s="34"/>
      <c r="F227" s="34"/>
      <c r="G227" s="42"/>
      <c r="H227" s="42"/>
      <c r="I227" s="42"/>
    </row>
    <row r="228" spans="1:9" ht="16.5" customHeight="1" x14ac:dyDescent="0.25">
      <c r="A228" s="58"/>
      <c r="B228" s="20" t="s">
        <v>251</v>
      </c>
      <c r="C228" s="20" t="s">
        <v>170</v>
      </c>
      <c r="D228" s="34">
        <v>1650</v>
      </c>
      <c r="E228" s="34">
        <v>330</v>
      </c>
      <c r="F228" s="34">
        <f t="shared" si="30"/>
        <v>1980</v>
      </c>
      <c r="G228" s="42">
        <v>1980</v>
      </c>
      <c r="H228" s="41">
        <f t="shared" ref="H228:H229" si="32">G228*20%</f>
        <v>396</v>
      </c>
      <c r="I228" s="42">
        <f t="shared" si="27"/>
        <v>2376</v>
      </c>
    </row>
    <row r="229" spans="1:9" ht="16.5" customHeight="1" x14ac:dyDescent="0.25">
      <c r="A229" s="58"/>
      <c r="B229" s="20"/>
      <c r="C229" s="20" t="s">
        <v>170</v>
      </c>
      <c r="D229" s="34">
        <v>550</v>
      </c>
      <c r="E229" s="34">
        <v>110</v>
      </c>
      <c r="F229" s="34">
        <f t="shared" si="30"/>
        <v>660</v>
      </c>
      <c r="G229" s="42">
        <v>660</v>
      </c>
      <c r="H229" s="41">
        <f t="shared" si="32"/>
        <v>132</v>
      </c>
      <c r="I229" s="42">
        <f t="shared" si="27"/>
        <v>792</v>
      </c>
    </row>
    <row r="230" spans="1:9" ht="16.5" customHeight="1" x14ac:dyDescent="0.25">
      <c r="A230" s="60">
        <v>18</v>
      </c>
      <c r="B230" s="25" t="s">
        <v>176</v>
      </c>
      <c r="C230" s="20"/>
      <c r="D230" s="34"/>
      <c r="E230" s="34"/>
      <c r="F230" s="34"/>
      <c r="G230" s="42"/>
      <c r="H230" s="42"/>
      <c r="I230" s="42"/>
    </row>
    <row r="231" spans="1:9" ht="30" customHeight="1" x14ac:dyDescent="0.25">
      <c r="A231" s="61"/>
      <c r="B231" s="20" t="s">
        <v>177</v>
      </c>
      <c r="C231" s="20" t="s">
        <v>219</v>
      </c>
      <c r="D231" s="34">
        <v>925.8</v>
      </c>
      <c r="E231" s="34">
        <v>92.58</v>
      </c>
      <c r="F231" s="34">
        <f t="shared" si="30"/>
        <v>1018.38</v>
      </c>
      <c r="G231" s="42">
        <v>1110.9599999999998</v>
      </c>
      <c r="H231" s="42">
        <v>111.09599999999999</v>
      </c>
      <c r="I231" s="42">
        <f t="shared" si="27"/>
        <v>1222.0559999999998</v>
      </c>
    </row>
    <row r="232" spans="1:9" ht="16.5" customHeight="1" x14ac:dyDescent="0.25">
      <c r="A232" s="61"/>
      <c r="B232" s="20" t="s">
        <v>176</v>
      </c>
      <c r="C232" s="24"/>
      <c r="D232" s="38"/>
      <c r="E232" s="38"/>
      <c r="F232" s="34"/>
      <c r="G232" s="42"/>
      <c r="H232" s="42"/>
      <c r="I232" s="42"/>
    </row>
    <row r="233" spans="1:9" ht="42.75" customHeight="1" x14ac:dyDescent="0.25">
      <c r="A233" s="61"/>
      <c r="B233" s="20" t="s">
        <v>178</v>
      </c>
      <c r="C233" s="20" t="s">
        <v>219</v>
      </c>
      <c r="D233" s="34">
        <v>1234.4000000000001</v>
      </c>
      <c r="E233" s="34">
        <v>123.44</v>
      </c>
      <c r="F233" s="34">
        <f t="shared" si="30"/>
        <v>1357.8400000000001</v>
      </c>
      <c r="G233" s="42">
        <v>1481.28</v>
      </c>
      <c r="H233" s="42">
        <v>148.12799999999999</v>
      </c>
      <c r="I233" s="42">
        <f t="shared" si="27"/>
        <v>1629.4079999999999</v>
      </c>
    </row>
    <row r="234" spans="1:9" ht="21" customHeight="1" x14ac:dyDescent="0.25">
      <c r="A234" s="61"/>
      <c r="B234" s="20" t="s">
        <v>176</v>
      </c>
      <c r="C234" s="20"/>
      <c r="D234" s="34"/>
      <c r="E234" s="34"/>
      <c r="F234" s="34"/>
      <c r="G234" s="42"/>
      <c r="H234" s="42"/>
      <c r="I234" s="42"/>
    </row>
    <row r="235" spans="1:9" ht="50.25" customHeight="1" x14ac:dyDescent="0.25">
      <c r="A235" s="61"/>
      <c r="B235" s="20" t="s">
        <v>179</v>
      </c>
      <c r="C235" s="20" t="s">
        <v>219</v>
      </c>
      <c r="D235" s="34">
        <v>1851.61</v>
      </c>
      <c r="E235" s="34">
        <v>185.16</v>
      </c>
      <c r="F235" s="34">
        <f t="shared" si="30"/>
        <v>2036.77</v>
      </c>
      <c r="G235" s="42">
        <v>2221.9319999999998</v>
      </c>
      <c r="H235" s="42">
        <v>222.19199999999998</v>
      </c>
      <c r="I235" s="42">
        <f t="shared" si="27"/>
        <v>2444.1239999999998</v>
      </c>
    </row>
    <row r="236" spans="1:9" ht="16.5" customHeight="1" x14ac:dyDescent="0.25">
      <c r="A236" s="61"/>
      <c r="B236" s="20" t="s">
        <v>176</v>
      </c>
      <c r="C236" s="20"/>
      <c r="D236" s="34"/>
      <c r="E236" s="34"/>
      <c r="F236" s="34"/>
      <c r="G236" s="42"/>
      <c r="H236" s="42"/>
      <c r="I236" s="42"/>
    </row>
    <row r="237" spans="1:9" ht="48.75" customHeight="1" x14ac:dyDescent="0.25">
      <c r="A237" s="62"/>
      <c r="B237" s="20" t="s">
        <v>180</v>
      </c>
      <c r="C237" s="20" t="s">
        <v>219</v>
      </c>
      <c r="D237" s="34">
        <v>3703.21</v>
      </c>
      <c r="E237" s="34">
        <v>370.32</v>
      </c>
      <c r="F237" s="34">
        <f t="shared" si="30"/>
        <v>4073.53</v>
      </c>
      <c r="G237" s="42">
        <v>3703.21</v>
      </c>
      <c r="H237" s="42">
        <v>370.32</v>
      </c>
      <c r="I237" s="42">
        <f t="shared" si="27"/>
        <v>4073.53</v>
      </c>
    </row>
    <row r="238" spans="1:9" ht="16.5" customHeight="1" x14ac:dyDescent="0.25">
      <c r="A238" s="20">
        <v>20</v>
      </c>
      <c r="B238" s="25" t="s">
        <v>181</v>
      </c>
      <c r="C238" s="20"/>
      <c r="D238" s="34"/>
      <c r="E238" s="34"/>
      <c r="F238" s="34"/>
      <c r="G238" s="41"/>
      <c r="H238" s="41"/>
      <c r="I238" s="42"/>
    </row>
    <row r="239" spans="1:9" ht="60.75" customHeight="1" x14ac:dyDescent="0.25">
      <c r="A239" s="58"/>
      <c r="B239" s="20" t="s">
        <v>182</v>
      </c>
      <c r="C239" s="20" t="s">
        <v>220</v>
      </c>
      <c r="D239" s="34">
        <v>468</v>
      </c>
      <c r="E239" s="34">
        <v>93.600000000000009</v>
      </c>
      <c r="F239" s="34">
        <f t="shared" si="30"/>
        <v>561.6</v>
      </c>
      <c r="G239" s="41">
        <v>561.6</v>
      </c>
      <c r="H239" s="41">
        <f t="shared" ref="H239:H240" si="33">G239*20%</f>
        <v>112.32000000000001</v>
      </c>
      <c r="I239" s="42">
        <f t="shared" si="27"/>
        <v>673.92000000000007</v>
      </c>
    </row>
    <row r="240" spans="1:9" ht="16.5" customHeight="1" x14ac:dyDescent="0.25">
      <c r="A240" s="58"/>
      <c r="B240" s="20" t="s">
        <v>183</v>
      </c>
      <c r="C240" s="20" t="s">
        <v>170</v>
      </c>
      <c r="D240" s="34">
        <v>2808</v>
      </c>
      <c r="E240" s="34">
        <v>561.6</v>
      </c>
      <c r="F240" s="34">
        <f t="shared" si="30"/>
        <v>3369.6</v>
      </c>
      <c r="G240" s="41">
        <v>3369.6</v>
      </c>
      <c r="H240" s="41">
        <f t="shared" si="33"/>
        <v>673.92000000000007</v>
      </c>
      <c r="I240" s="42">
        <f t="shared" si="27"/>
        <v>4043.52</v>
      </c>
    </row>
    <row r="241" spans="1:9" ht="257.25" customHeight="1" x14ac:dyDescent="0.35">
      <c r="A241" s="58"/>
      <c r="B241" s="20" t="s">
        <v>255</v>
      </c>
      <c r="C241" s="24" t="s">
        <v>184</v>
      </c>
      <c r="D241" s="45">
        <v>4200</v>
      </c>
      <c r="E241" s="45">
        <v>840</v>
      </c>
      <c r="F241" s="34">
        <f t="shared" si="30"/>
        <v>5040</v>
      </c>
      <c r="G241" s="42">
        <v>5040</v>
      </c>
      <c r="H241" s="42">
        <v>840</v>
      </c>
      <c r="I241" s="42">
        <f t="shared" si="27"/>
        <v>5880</v>
      </c>
    </row>
    <row r="242" spans="1:9" ht="137.25" customHeight="1" x14ac:dyDescent="0.35">
      <c r="A242" s="58"/>
      <c r="B242" s="20" t="s">
        <v>256</v>
      </c>
      <c r="C242" s="24" t="s">
        <v>184</v>
      </c>
      <c r="D242" s="45">
        <v>4200</v>
      </c>
      <c r="E242" s="45">
        <v>840</v>
      </c>
      <c r="F242" s="34">
        <f t="shared" si="30"/>
        <v>5040</v>
      </c>
      <c r="G242" s="42">
        <v>5040</v>
      </c>
      <c r="H242" s="42">
        <v>840</v>
      </c>
      <c r="I242" s="42">
        <f t="shared" si="27"/>
        <v>5880</v>
      </c>
    </row>
    <row r="243" spans="1:9" ht="16.5" customHeight="1" x14ac:dyDescent="0.25">
      <c r="A243" s="58"/>
      <c r="B243" s="20" t="s">
        <v>185</v>
      </c>
      <c r="C243" s="20" t="s">
        <v>186</v>
      </c>
      <c r="D243" s="34">
        <v>296.39999999999998</v>
      </c>
      <c r="E243" s="34">
        <v>59.28</v>
      </c>
      <c r="F243" s="34">
        <f t="shared" si="30"/>
        <v>355.67999999999995</v>
      </c>
      <c r="G243" s="41">
        <v>355.67999999999995</v>
      </c>
      <c r="H243" s="41">
        <f t="shared" ref="H243:H245" si="34">G243*20%</f>
        <v>71.135999999999996</v>
      </c>
      <c r="I243" s="42">
        <f t="shared" si="27"/>
        <v>426.81599999999992</v>
      </c>
    </row>
    <row r="244" spans="1:9" ht="78.75" customHeight="1" x14ac:dyDescent="0.25">
      <c r="A244" s="58"/>
      <c r="B244" s="20" t="s">
        <v>187</v>
      </c>
      <c r="C244" s="20"/>
      <c r="D244" s="34"/>
      <c r="E244" s="34"/>
      <c r="F244" s="34"/>
      <c r="G244" s="41"/>
      <c r="H244" s="41"/>
      <c r="I244" s="42"/>
    </row>
    <row r="245" spans="1:9" ht="16.5" customHeight="1" x14ac:dyDescent="0.25">
      <c r="A245" s="58"/>
      <c r="B245" s="20" t="s">
        <v>188</v>
      </c>
      <c r="C245" s="20" t="s">
        <v>186</v>
      </c>
      <c r="D245" s="34">
        <v>148</v>
      </c>
      <c r="E245" s="34">
        <v>29.6</v>
      </c>
      <c r="F245" s="34">
        <f t="shared" si="30"/>
        <v>177.6</v>
      </c>
      <c r="G245" s="41">
        <v>177.6</v>
      </c>
      <c r="H245" s="41">
        <f t="shared" si="34"/>
        <v>35.520000000000003</v>
      </c>
      <c r="I245" s="42">
        <f t="shared" si="27"/>
        <v>213.12</v>
      </c>
    </row>
    <row r="246" spans="1:9" ht="49.5" customHeight="1" x14ac:dyDescent="0.25">
      <c r="A246" s="58"/>
      <c r="B246" s="20" t="s">
        <v>189</v>
      </c>
      <c r="C246" s="20"/>
      <c r="D246" s="34"/>
      <c r="E246" s="34"/>
      <c r="F246" s="34"/>
      <c r="G246" s="41"/>
      <c r="H246" s="41"/>
      <c r="I246" s="42"/>
    </row>
    <row r="247" spans="1:9" ht="49.5" customHeight="1" x14ac:dyDescent="0.25">
      <c r="A247" s="58"/>
      <c r="B247" s="20" t="s">
        <v>190</v>
      </c>
      <c r="C247" s="20" t="s">
        <v>186</v>
      </c>
      <c r="D247" s="34">
        <v>156</v>
      </c>
      <c r="E247" s="34">
        <v>31.200000000000003</v>
      </c>
      <c r="F247" s="34">
        <f t="shared" si="30"/>
        <v>187.2</v>
      </c>
      <c r="G247" s="41">
        <v>187.2</v>
      </c>
      <c r="H247" s="41">
        <f t="shared" ref="H247" si="35">G247*20%</f>
        <v>37.44</v>
      </c>
      <c r="I247" s="42">
        <f t="shared" si="27"/>
        <v>224.64</v>
      </c>
    </row>
    <row r="248" spans="1:9" ht="47.25" customHeight="1" x14ac:dyDescent="0.25">
      <c r="A248" s="58"/>
      <c r="B248" s="20" t="s">
        <v>191</v>
      </c>
      <c r="C248" s="20"/>
      <c r="D248" s="34"/>
      <c r="E248" s="34"/>
      <c r="F248" s="34"/>
      <c r="G248" s="41"/>
      <c r="H248" s="41"/>
      <c r="I248" s="42"/>
    </row>
    <row r="249" spans="1:9" ht="16.5" customHeight="1" x14ac:dyDescent="0.25">
      <c r="A249" s="58"/>
      <c r="B249" s="20" t="s">
        <v>192</v>
      </c>
      <c r="C249" s="20" t="s">
        <v>186</v>
      </c>
      <c r="D249" s="34">
        <v>249.6</v>
      </c>
      <c r="E249" s="34">
        <v>49.92</v>
      </c>
      <c r="F249" s="34">
        <f t="shared" si="30"/>
        <v>299.52</v>
      </c>
      <c r="G249" s="41">
        <v>299.52</v>
      </c>
      <c r="H249" s="41">
        <f t="shared" ref="H249:H253" si="36">G249*20%</f>
        <v>59.903999999999996</v>
      </c>
      <c r="I249" s="42">
        <f t="shared" si="27"/>
        <v>359.42399999999998</v>
      </c>
    </row>
    <row r="250" spans="1:9" ht="16.5" customHeight="1" x14ac:dyDescent="0.25">
      <c r="A250" s="58"/>
      <c r="B250" s="20" t="s">
        <v>193</v>
      </c>
      <c r="C250" s="20" t="s">
        <v>186</v>
      </c>
      <c r="D250" s="34">
        <v>748.8</v>
      </c>
      <c r="E250" s="34">
        <v>149.76</v>
      </c>
      <c r="F250" s="34">
        <f t="shared" si="30"/>
        <v>898.56</v>
      </c>
      <c r="G250" s="41">
        <v>898.56</v>
      </c>
      <c r="H250" s="41">
        <f t="shared" si="36"/>
        <v>179.71199999999999</v>
      </c>
      <c r="I250" s="42">
        <f t="shared" si="27"/>
        <v>1078.2719999999999</v>
      </c>
    </row>
    <row r="251" spans="1:9" ht="16.5" customHeight="1" x14ac:dyDescent="0.25">
      <c r="A251" s="58"/>
      <c r="B251" s="20" t="s">
        <v>194</v>
      </c>
      <c r="C251" s="20" t="s">
        <v>186</v>
      </c>
      <c r="D251" s="34">
        <v>483.6</v>
      </c>
      <c r="E251" s="34">
        <v>96.720000000000013</v>
      </c>
      <c r="F251" s="34">
        <f t="shared" si="30"/>
        <v>580.32000000000005</v>
      </c>
      <c r="G251" s="41">
        <v>580.32000000000005</v>
      </c>
      <c r="H251" s="41">
        <f t="shared" si="36"/>
        <v>116.06400000000002</v>
      </c>
      <c r="I251" s="42">
        <f t="shared" si="27"/>
        <v>696.38400000000001</v>
      </c>
    </row>
    <row r="252" spans="1:9" ht="76.5" customHeight="1" x14ac:dyDescent="0.25">
      <c r="A252" s="58"/>
      <c r="B252" s="20" t="s">
        <v>195</v>
      </c>
      <c r="C252" s="20"/>
      <c r="D252" s="34">
        <v>1466.4</v>
      </c>
      <c r="E252" s="34">
        <v>293.28000000000003</v>
      </c>
      <c r="F252" s="34">
        <f t="shared" si="30"/>
        <v>1759.68</v>
      </c>
      <c r="G252" s="41">
        <v>1759.68</v>
      </c>
      <c r="H252" s="41">
        <f t="shared" si="36"/>
        <v>351.93600000000004</v>
      </c>
      <c r="I252" s="42">
        <f t="shared" si="27"/>
        <v>2111.616</v>
      </c>
    </row>
    <row r="253" spans="1:9" ht="33" customHeight="1" x14ac:dyDescent="0.25">
      <c r="A253" s="58"/>
      <c r="B253" s="20" t="s">
        <v>196</v>
      </c>
      <c r="C253" s="20" t="s">
        <v>186</v>
      </c>
      <c r="D253" s="34">
        <v>358.8</v>
      </c>
      <c r="E253" s="34">
        <v>71.760000000000005</v>
      </c>
      <c r="F253" s="34">
        <f t="shared" si="30"/>
        <v>430.56</v>
      </c>
      <c r="G253" s="41">
        <v>430.56</v>
      </c>
      <c r="H253" s="41">
        <f t="shared" si="36"/>
        <v>86.112000000000009</v>
      </c>
      <c r="I253" s="42">
        <f t="shared" si="27"/>
        <v>516.67200000000003</v>
      </c>
    </row>
    <row r="254" spans="1:9" ht="78" customHeight="1" x14ac:dyDescent="0.25">
      <c r="A254" s="58"/>
      <c r="B254" s="20" t="s">
        <v>197</v>
      </c>
      <c r="C254" s="20"/>
      <c r="D254" s="34"/>
      <c r="E254" s="34"/>
      <c r="F254" s="34"/>
      <c r="G254" s="41"/>
      <c r="H254" s="41"/>
      <c r="I254" s="42"/>
    </row>
    <row r="255" spans="1:9" ht="16.5" customHeight="1" x14ac:dyDescent="0.25">
      <c r="A255" s="58"/>
      <c r="B255" s="20" t="s">
        <v>233</v>
      </c>
      <c r="C255" s="20" t="s">
        <v>186</v>
      </c>
      <c r="D255" s="34">
        <v>343.2</v>
      </c>
      <c r="E255" s="34">
        <v>68.64</v>
      </c>
      <c r="F255" s="34">
        <f t="shared" si="30"/>
        <v>411.84</v>
      </c>
      <c r="G255" s="41">
        <v>411.84</v>
      </c>
      <c r="H255" s="41">
        <f t="shared" ref="H255:H258" si="37">G255*20%</f>
        <v>82.367999999999995</v>
      </c>
      <c r="I255" s="42">
        <f t="shared" si="27"/>
        <v>494.20799999999997</v>
      </c>
    </row>
    <row r="256" spans="1:9" ht="16.5" customHeight="1" x14ac:dyDescent="0.25">
      <c r="A256" s="58"/>
      <c r="B256" s="20" t="s">
        <v>198</v>
      </c>
      <c r="C256" s="20" t="s">
        <v>186</v>
      </c>
      <c r="D256" s="34">
        <v>1060.8</v>
      </c>
      <c r="E256" s="34">
        <v>212.16</v>
      </c>
      <c r="F256" s="34">
        <f t="shared" si="30"/>
        <v>1272.96</v>
      </c>
      <c r="G256" s="41">
        <v>1272.9599999999998</v>
      </c>
      <c r="H256" s="41">
        <f t="shared" si="37"/>
        <v>254.59199999999998</v>
      </c>
      <c r="I256" s="42">
        <f t="shared" si="27"/>
        <v>1527.5519999999997</v>
      </c>
    </row>
    <row r="257" spans="1:10" ht="16.5" customHeight="1" x14ac:dyDescent="0.25">
      <c r="A257" s="58"/>
      <c r="B257" s="20" t="s">
        <v>199</v>
      </c>
      <c r="C257" s="20" t="s">
        <v>186</v>
      </c>
      <c r="D257" s="34">
        <v>1029.5999999999999</v>
      </c>
      <c r="E257" s="34">
        <v>205.92</v>
      </c>
      <c r="F257" s="34">
        <f t="shared" si="30"/>
        <v>1235.52</v>
      </c>
      <c r="G257" s="41">
        <v>1235.5199999999998</v>
      </c>
      <c r="H257" s="41">
        <f t="shared" si="37"/>
        <v>247.10399999999996</v>
      </c>
      <c r="I257" s="42">
        <f t="shared" si="27"/>
        <v>1482.6239999999998</v>
      </c>
    </row>
    <row r="258" spans="1:10" ht="35.25" customHeight="1" x14ac:dyDescent="0.25">
      <c r="A258" s="58"/>
      <c r="B258" s="20" t="s">
        <v>200</v>
      </c>
      <c r="C258" s="20" t="s">
        <v>186</v>
      </c>
      <c r="D258" s="34">
        <v>85.8</v>
      </c>
      <c r="E258" s="34">
        <v>17.16</v>
      </c>
      <c r="F258" s="34">
        <f t="shared" si="30"/>
        <v>102.96</v>
      </c>
      <c r="G258" s="41">
        <v>102.96</v>
      </c>
      <c r="H258" s="41">
        <f t="shared" si="37"/>
        <v>20.591999999999999</v>
      </c>
      <c r="I258" s="42">
        <f t="shared" si="27"/>
        <v>123.55199999999999</v>
      </c>
    </row>
    <row r="259" spans="1:10" ht="16.5" customHeight="1" x14ac:dyDescent="0.25">
      <c r="A259" s="58"/>
      <c r="B259" s="20" t="s">
        <v>201</v>
      </c>
      <c r="C259" s="20" t="s">
        <v>186</v>
      </c>
      <c r="D259" s="34">
        <v>960</v>
      </c>
      <c r="E259" s="34">
        <v>192</v>
      </c>
      <c r="F259" s="34">
        <f t="shared" si="30"/>
        <v>1152</v>
      </c>
      <c r="G259" s="42">
        <v>1152</v>
      </c>
      <c r="H259" s="42">
        <v>192</v>
      </c>
      <c r="I259" s="42">
        <f t="shared" si="27"/>
        <v>1344</v>
      </c>
    </row>
    <row r="260" spans="1:10" ht="16.5" customHeight="1" x14ac:dyDescent="0.25">
      <c r="A260" s="58"/>
      <c r="B260" s="20" t="s">
        <v>202</v>
      </c>
      <c r="C260" s="20" t="s">
        <v>186</v>
      </c>
      <c r="D260" s="34">
        <v>708</v>
      </c>
      <c r="E260" s="34">
        <v>141.6</v>
      </c>
      <c r="F260" s="34">
        <f t="shared" si="30"/>
        <v>849.6</v>
      </c>
      <c r="G260" s="42">
        <v>849.6</v>
      </c>
      <c r="H260" s="42">
        <v>141.6</v>
      </c>
      <c r="I260" s="42">
        <f t="shared" si="27"/>
        <v>991.2</v>
      </c>
    </row>
    <row r="261" spans="1:10" ht="33" customHeight="1" x14ac:dyDescent="0.25">
      <c r="A261" s="20"/>
      <c r="B261" s="20" t="s">
        <v>263</v>
      </c>
      <c r="C261" s="20" t="s">
        <v>264</v>
      </c>
      <c r="D261" s="34">
        <v>2920</v>
      </c>
      <c r="E261" s="34">
        <v>584</v>
      </c>
      <c r="F261" s="34">
        <f t="shared" si="30"/>
        <v>3504</v>
      </c>
      <c r="G261" s="42">
        <v>3504</v>
      </c>
      <c r="H261" s="42">
        <f>SUM(G261*20%)</f>
        <v>700.80000000000007</v>
      </c>
      <c r="I261" s="42">
        <f t="shared" si="27"/>
        <v>4204.8</v>
      </c>
      <c r="J261" t="s">
        <v>269</v>
      </c>
    </row>
    <row r="262" spans="1:10" ht="30.75" customHeight="1" x14ac:dyDescent="0.25">
      <c r="A262" s="20"/>
      <c r="B262" s="20" t="s">
        <v>263</v>
      </c>
      <c r="C262" s="20" t="s">
        <v>264</v>
      </c>
      <c r="D262" s="34">
        <v>3750</v>
      </c>
      <c r="E262" s="34">
        <v>750</v>
      </c>
      <c r="F262" s="34">
        <f t="shared" si="30"/>
        <v>4500</v>
      </c>
      <c r="G262" s="42">
        <v>4500</v>
      </c>
      <c r="H262" s="42">
        <f>SUM(G262*20%)</f>
        <v>900</v>
      </c>
      <c r="I262" s="42">
        <f t="shared" si="27"/>
        <v>5400</v>
      </c>
    </row>
    <row r="263" spans="1:10" ht="16.5" customHeight="1" x14ac:dyDescent="0.25">
      <c r="A263" s="20"/>
      <c r="B263" s="20" t="s">
        <v>265</v>
      </c>
      <c r="C263" s="20" t="s">
        <v>170</v>
      </c>
      <c r="D263" s="34">
        <v>1250</v>
      </c>
      <c r="E263" s="34">
        <v>250</v>
      </c>
      <c r="F263" s="34">
        <f t="shared" si="30"/>
        <v>1500</v>
      </c>
      <c r="G263" s="42">
        <v>1500</v>
      </c>
      <c r="H263" s="42">
        <f t="shared" ref="H263:H266" si="38">SUM(G263*20%)</f>
        <v>300</v>
      </c>
      <c r="I263" s="42">
        <f t="shared" si="27"/>
        <v>1800</v>
      </c>
    </row>
    <row r="264" spans="1:10" ht="16.5" customHeight="1" x14ac:dyDescent="0.25">
      <c r="A264" s="20"/>
      <c r="B264" s="20" t="s">
        <v>266</v>
      </c>
      <c r="C264" s="20" t="s">
        <v>170</v>
      </c>
      <c r="D264" s="34">
        <v>6000</v>
      </c>
      <c r="E264" s="34">
        <v>1200</v>
      </c>
      <c r="F264" s="34">
        <f t="shared" si="30"/>
        <v>7200</v>
      </c>
      <c r="G264" s="42">
        <v>7200</v>
      </c>
      <c r="H264" s="42">
        <f t="shared" si="38"/>
        <v>1440</v>
      </c>
      <c r="I264" s="42">
        <f t="shared" si="27"/>
        <v>8640</v>
      </c>
    </row>
    <row r="265" spans="1:10" ht="16.5" customHeight="1" x14ac:dyDescent="0.25">
      <c r="A265" s="20"/>
      <c r="B265" s="20" t="s">
        <v>267</v>
      </c>
      <c r="C265" s="20" t="s">
        <v>170</v>
      </c>
      <c r="D265" s="34">
        <v>6000</v>
      </c>
      <c r="E265" s="34">
        <v>1200</v>
      </c>
      <c r="F265" s="34">
        <f t="shared" si="30"/>
        <v>7200</v>
      </c>
      <c r="G265" s="42">
        <v>7200</v>
      </c>
      <c r="H265" s="42">
        <f t="shared" si="38"/>
        <v>1440</v>
      </c>
      <c r="I265" s="42">
        <f t="shared" si="27"/>
        <v>8640</v>
      </c>
    </row>
    <row r="266" spans="1:10" ht="16.5" customHeight="1" x14ac:dyDescent="0.25">
      <c r="A266" s="20"/>
      <c r="B266" s="20" t="s">
        <v>268</v>
      </c>
      <c r="C266" s="20" t="s">
        <v>170</v>
      </c>
      <c r="D266" s="34">
        <v>3000</v>
      </c>
      <c r="E266" s="34">
        <v>600</v>
      </c>
      <c r="F266" s="34">
        <f t="shared" si="30"/>
        <v>3600</v>
      </c>
      <c r="G266" s="42">
        <v>3600</v>
      </c>
      <c r="H266" s="42">
        <f t="shared" si="38"/>
        <v>720</v>
      </c>
      <c r="I266" s="42">
        <f t="shared" si="27"/>
        <v>4320</v>
      </c>
    </row>
    <row r="267" spans="1:10" ht="16.5" customHeight="1" x14ac:dyDescent="0.25">
      <c r="A267" s="20"/>
      <c r="B267" s="20" t="s">
        <v>282</v>
      </c>
      <c r="C267" s="20" t="s">
        <v>170</v>
      </c>
      <c r="D267" s="34"/>
      <c r="E267" s="34"/>
      <c r="F267" s="34"/>
      <c r="G267" s="42">
        <v>2083.3333333333335</v>
      </c>
      <c r="H267" s="42">
        <v>416.66666666666674</v>
      </c>
      <c r="I267" s="42">
        <f t="shared" ref="I267:I276" si="39">SUM(G267+H267)</f>
        <v>2500</v>
      </c>
    </row>
    <row r="268" spans="1:10" ht="16.5" customHeight="1" x14ac:dyDescent="0.25">
      <c r="A268" s="20">
        <v>21</v>
      </c>
      <c r="B268" s="31" t="s">
        <v>257</v>
      </c>
      <c r="C268" s="20"/>
      <c r="D268" s="34"/>
      <c r="E268" s="34"/>
      <c r="F268" s="34"/>
      <c r="G268" s="42"/>
      <c r="H268" s="42"/>
      <c r="I268" s="42"/>
    </row>
    <row r="269" spans="1:10" ht="16.5" customHeight="1" x14ac:dyDescent="0.25">
      <c r="A269" s="20"/>
      <c r="B269" s="20" t="s">
        <v>258</v>
      </c>
      <c r="C269" s="20" t="s">
        <v>205</v>
      </c>
      <c r="D269" s="34">
        <v>86.36</v>
      </c>
      <c r="E269" s="34">
        <v>8.636000000000001</v>
      </c>
      <c r="F269" s="34">
        <f t="shared" si="30"/>
        <v>94.995999999999995</v>
      </c>
      <c r="G269" s="42">
        <v>103.63199999999999</v>
      </c>
      <c r="H269" s="44">
        <v>10.363200000000001</v>
      </c>
      <c r="I269" s="42">
        <f t="shared" si="39"/>
        <v>113.9952</v>
      </c>
    </row>
    <row r="270" spans="1:10" ht="16.5" customHeight="1" x14ac:dyDescent="0.25">
      <c r="A270" s="20"/>
      <c r="B270" s="20" t="s">
        <v>259</v>
      </c>
      <c r="C270" s="20" t="s">
        <v>205</v>
      </c>
      <c r="D270" s="34">
        <v>86.36</v>
      </c>
      <c r="E270" s="34">
        <v>8.636000000000001</v>
      </c>
      <c r="F270" s="34">
        <f t="shared" si="30"/>
        <v>94.995999999999995</v>
      </c>
      <c r="G270" s="42">
        <v>103.63199999999999</v>
      </c>
      <c r="H270" s="44">
        <v>10.363200000000001</v>
      </c>
      <c r="I270" s="42">
        <f t="shared" si="39"/>
        <v>113.9952</v>
      </c>
    </row>
    <row r="271" spans="1:10" ht="16.5" customHeight="1" x14ac:dyDescent="0.25">
      <c r="A271" s="20"/>
      <c r="B271" s="20" t="s">
        <v>203</v>
      </c>
      <c r="C271" s="20" t="s">
        <v>57</v>
      </c>
      <c r="D271" s="34">
        <v>8800</v>
      </c>
      <c r="E271" s="34">
        <v>1760</v>
      </c>
      <c r="F271" s="34">
        <f t="shared" si="30"/>
        <v>10560</v>
      </c>
      <c r="G271" s="42">
        <v>10560</v>
      </c>
      <c r="H271" s="42">
        <f t="shared" ref="H271" si="40">SUM(G271*20%)</f>
        <v>2112</v>
      </c>
      <c r="I271" s="42">
        <f t="shared" si="39"/>
        <v>12672</v>
      </c>
    </row>
    <row r="272" spans="1:10" ht="19.5" customHeight="1" x14ac:dyDescent="0.25">
      <c r="A272" s="20"/>
      <c r="B272" s="20" t="s">
        <v>260</v>
      </c>
      <c r="C272" s="20" t="s">
        <v>205</v>
      </c>
      <c r="D272" s="34">
        <v>240</v>
      </c>
      <c r="E272" s="34">
        <v>48</v>
      </c>
      <c r="F272" s="34">
        <f t="shared" si="30"/>
        <v>288</v>
      </c>
      <c r="G272" s="42">
        <v>288</v>
      </c>
      <c r="H272" s="42">
        <f>G272*20%</f>
        <v>57.6</v>
      </c>
      <c r="I272" s="42">
        <f t="shared" si="39"/>
        <v>345.6</v>
      </c>
    </row>
    <row r="273" spans="1:9" ht="16.5" customHeight="1" x14ac:dyDescent="0.25">
      <c r="A273" s="20"/>
      <c r="B273" s="20" t="s">
        <v>204</v>
      </c>
      <c r="C273" s="20" t="s">
        <v>205</v>
      </c>
      <c r="D273" s="34">
        <v>132</v>
      </c>
      <c r="E273" s="34">
        <v>26.4</v>
      </c>
      <c r="F273" s="34">
        <f t="shared" si="30"/>
        <v>158.4</v>
      </c>
      <c r="G273" s="42">
        <v>158.4</v>
      </c>
      <c r="H273" s="42">
        <v>26.4</v>
      </c>
      <c r="I273" s="42">
        <f t="shared" si="39"/>
        <v>184.8</v>
      </c>
    </row>
    <row r="274" spans="1:9" ht="16.5" customHeight="1" x14ac:dyDescent="0.25">
      <c r="A274" s="20">
        <v>22</v>
      </c>
      <c r="B274" s="25" t="s">
        <v>229</v>
      </c>
      <c r="C274" s="20"/>
      <c r="D274" s="34"/>
      <c r="E274" s="34"/>
      <c r="F274" s="34"/>
      <c r="G274" s="42"/>
      <c r="H274" s="42"/>
      <c r="I274" s="42"/>
    </row>
    <row r="275" spans="1:9" ht="16.5" customHeight="1" x14ac:dyDescent="0.25">
      <c r="A275" s="28"/>
      <c r="B275" s="20" t="s">
        <v>146</v>
      </c>
      <c r="C275" s="20" t="s">
        <v>231</v>
      </c>
      <c r="D275" s="34">
        <v>900</v>
      </c>
      <c r="E275" s="34">
        <v>180</v>
      </c>
      <c r="F275" s="34">
        <f t="shared" si="30"/>
        <v>1080</v>
      </c>
      <c r="G275" s="42">
        <v>1080</v>
      </c>
      <c r="H275" s="42">
        <f>SUM(G275*20%)</f>
        <v>216</v>
      </c>
      <c r="I275" s="42">
        <f t="shared" si="39"/>
        <v>1296</v>
      </c>
    </row>
    <row r="276" spans="1:9" ht="29.25" customHeight="1" x14ac:dyDescent="0.25">
      <c r="A276" s="29"/>
      <c r="B276" s="20" t="s">
        <v>230</v>
      </c>
      <c r="C276" s="20" t="s">
        <v>231</v>
      </c>
      <c r="D276" s="34">
        <v>4242.2</v>
      </c>
      <c r="E276" s="34">
        <v>848.44</v>
      </c>
      <c r="F276" s="34">
        <f t="shared" si="30"/>
        <v>5090.6399999999994</v>
      </c>
      <c r="G276" s="42">
        <v>5090.6399999999994</v>
      </c>
      <c r="H276" s="42">
        <f>SUM(G276*20%)</f>
        <v>1018.1279999999999</v>
      </c>
      <c r="I276" s="42">
        <f t="shared" si="39"/>
        <v>6108.7679999999991</v>
      </c>
    </row>
    <row r="277" spans="1:9" ht="16.5" customHeight="1" x14ac:dyDescent="0.25">
      <c r="A277" s="18"/>
      <c r="B277" s="18"/>
      <c r="C277" s="18"/>
      <c r="D277" s="18"/>
      <c r="E277" s="18"/>
      <c r="F277" s="18"/>
    </row>
    <row r="278" spans="1:9" ht="16.5" customHeight="1" x14ac:dyDescent="0.25">
      <c r="A278" s="18"/>
      <c r="B278" s="18"/>
      <c r="C278" s="18"/>
      <c r="D278" s="18"/>
      <c r="E278" s="18"/>
      <c r="F278" s="18"/>
    </row>
    <row r="280" spans="1:9" x14ac:dyDescent="0.25">
      <c r="C280" s="27"/>
    </row>
  </sheetData>
  <mergeCells count="38">
    <mergeCell ref="A239:A260"/>
    <mergeCell ref="A183:A188"/>
    <mergeCell ref="A125:A129"/>
    <mergeCell ref="A138:C138"/>
    <mergeCell ref="B139:C139"/>
    <mergeCell ref="C156:C157"/>
    <mergeCell ref="B167:C167"/>
    <mergeCell ref="A181:A182"/>
    <mergeCell ref="B181:C181"/>
    <mergeCell ref="A194:A199"/>
    <mergeCell ref="A204:A206"/>
    <mergeCell ref="A209:A220"/>
    <mergeCell ref="A222:A229"/>
    <mergeCell ref="A230:A237"/>
    <mergeCell ref="A120:A124"/>
    <mergeCell ref="B47:C47"/>
    <mergeCell ref="A57:C57"/>
    <mergeCell ref="A59:C59"/>
    <mergeCell ref="B60:C60"/>
    <mergeCell ref="A88:C88"/>
    <mergeCell ref="B89:C89"/>
    <mergeCell ref="A99:C99"/>
    <mergeCell ref="B100:C100"/>
    <mergeCell ref="B105:C105"/>
    <mergeCell ref="A108:C109"/>
    <mergeCell ref="B110:C110"/>
    <mergeCell ref="B35:C35"/>
    <mergeCell ref="A1:B1"/>
    <mergeCell ref="A2:B2"/>
    <mergeCell ref="A3:B3"/>
    <mergeCell ref="B9:C9"/>
    <mergeCell ref="A16:C16"/>
    <mergeCell ref="B17:C17"/>
    <mergeCell ref="B23:C23"/>
    <mergeCell ref="A30:A31"/>
    <mergeCell ref="B30:B31"/>
    <mergeCell ref="A32:A33"/>
    <mergeCell ref="B32:B3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H15:J15"/>
  <sheetViews>
    <sheetView workbookViewId="0">
      <selection activeCell="H20" sqref="H20"/>
    </sheetView>
  </sheetViews>
  <sheetFormatPr defaultRowHeight="15" x14ac:dyDescent="0.25"/>
  <sheetData>
    <row r="15" spans="8:10" x14ac:dyDescent="0.25">
      <c r="H15">
        <f>28065/112260</f>
        <v>0.25</v>
      </c>
      <c r="J15">
        <f>21345/71150</f>
        <v>0.3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Без повећања према Општини</vt:lpstr>
      <vt:lpstr>prevoz</vt:lpstr>
      <vt:lpstr>Са повећањем према Општини</vt:lpstr>
      <vt:lpstr>Sheet1</vt:lpstr>
    </vt:vector>
  </TitlesOfParts>
  <Company>Grizli777</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JKP</cp:lastModifiedBy>
  <cp:lastPrinted>2025-07-29T06:39:40Z</cp:lastPrinted>
  <dcterms:created xsi:type="dcterms:W3CDTF">2019-09-04T05:09:36Z</dcterms:created>
  <dcterms:modified xsi:type="dcterms:W3CDTF">2025-07-29T07:56:41Z</dcterms:modified>
</cp:coreProperties>
</file>